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20730" windowHeight="11760" tabRatio="744" firstSheet="3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7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<sst xmlns="http://schemas.openxmlformats.org/spreadsheetml/2006/main" count="635" uniqueCount="195">
  <si>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</si>
  <si>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</si>
  <si>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</si>
  <si>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</si>
  <si>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</si>
  <si>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</si>
  <si>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</si>
  <si>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</si>
  <si>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</si>
  <si>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</si>
  <si>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</si>
  <si>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</si>
  <si>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</si>
  <si>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</si>
  <si>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</si>
  <si>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</si>
  <si>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</si>
  <si>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</si>
  <si>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</si>
  <si>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</si>
  <si>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</si>
  <si>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</si>
  <si>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</si>
  <si>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</si>
  <si>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</si>
  <si>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</si>
  <si>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</si>
  <si>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</si>
  <si>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</si>
  <si>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</si>
  <si>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</si>
  <si>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</si>
  <si>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</si>
  <si>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</si>
  <si>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</si>
  <si>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</si>
  <si>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</si>
  <si>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</si>
  <si>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</si>
  <si>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</si>
  <si>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</si>
  <si>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</si>
  <si>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</si>
  <si>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</si>
  <si>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</si>
  <si>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</si>
  <si>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</si>
  <si>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</si>
  <si>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</si>
  <si>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</si>
  <si>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</si>
  <si>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</si>
  <si>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</si>
  <si>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</si>
  <si>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</si>
  <si>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 установа и органа)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</si>
  <si>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rPr>
        <sz val="11"/>
        <color rgb="FF000000"/>
        <rFont val="Times New Roman"/>
        <family val="1"/>
      </rPr>
      <t>Економска класификација</t>
    </r>
    <r>
      <rPr>
        <b/>
        <sz val="11"/>
        <color rgb="FF000000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</si>
  <si>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</si>
  <si>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</si>
  <si>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</si>
  <si>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 </t>
    </r>
  </si>
  <si>
    <r>
      <rPr>
        <b/>
        <sz val="11"/>
        <color rgb="FF000000"/>
        <rFont val="Times New Roman"/>
        <family val="1"/>
      </rPr>
      <t>Укупан</t>
    </r>
    <r>
      <rPr>
        <sz val="11"/>
        <color rgb="FF000000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</si>
  <si>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</si>
  <si>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</si>
  <si>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</rPr>
      <t>навести који</t>
    </r>
    <r>
      <rPr>
        <sz val="11"/>
        <color rgb="FF000000"/>
        <rFont val="Times New Roman"/>
        <family val="1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</si>
  <si>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</si>
  <si>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</si>
  <si>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</si>
  <si>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</si>
  <si>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</si>
  <si>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</si>
  <si>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</si>
  <si>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</si>
  <si>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</si>
  <si>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</si>
  <si>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</si>
  <si>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</si>
  <si>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запослене чија  плата </t>
    </r>
    <r>
      <rPr>
        <b/>
        <sz val="11"/>
        <color rgb="FF000000"/>
        <rFont val="Times New Roman"/>
        <family val="1"/>
      </rPr>
      <t>не може</t>
    </r>
    <r>
      <rPr>
        <sz val="11"/>
        <color rgb="FF000000"/>
        <rFont val="Times New Roman"/>
        <family val="1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годину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</si>
  <si>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</si>
  <si>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</si>
  <si>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</si>
  <si>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</si>
  <si>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</si>
  <si>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</si>
  <si>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 xml:space="preserve">Број </t>
    </r>
    <r>
      <rPr>
        <sz val="11"/>
        <color rgb="FF000000"/>
        <rFont val="Times New Roman"/>
        <family val="1"/>
      </rPr>
      <t>запослених чија плата</t>
    </r>
    <r>
      <rPr>
        <b/>
        <sz val="11"/>
        <color rgb="FF000000"/>
        <rFont val="Times New Roman"/>
        <family val="1"/>
      </rPr>
      <t xml:space="preserve"> не може</t>
    </r>
    <r>
      <rPr>
        <sz val="11"/>
        <color rgb="FF000000"/>
        <rFont val="Times New Roman"/>
        <family val="1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</si>
  <si>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</si>
  <si>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</si>
  <si>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</si>
  <si>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</rPr>
      <t>Планирана средства</t>
    </r>
    <r>
      <rPr>
        <sz val="11"/>
        <color rgb="FF000000"/>
        <rFont val="Times New Roman"/>
        <family val="1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2017</t>
    </r>
    <r>
      <rPr>
        <sz val="11"/>
        <color rgb="FF000000"/>
        <rFont val="Times New Roman"/>
        <family val="1"/>
      </rPr>
      <t>. години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</si>
  <si>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2017</t>
    </r>
    <r>
      <rPr>
        <sz val="11"/>
        <color rgb="FF000000"/>
        <rFont val="Times New Roman"/>
        <family val="1"/>
      </rPr>
      <t>. години</t>
    </r>
  </si>
  <si>
    <r>
      <rPr>
        <b/>
        <sz val="11"/>
        <color rgb="FF000000"/>
        <rFont val="Times New Roman"/>
        <family val="1"/>
      </rPr>
      <t xml:space="preserve">Планирана </t>
    </r>
    <r>
      <rPr>
        <sz val="11"/>
        <color rgb="FF000000"/>
        <rFont val="Times New Roman"/>
        <family val="1"/>
      </rPr>
      <t>средства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за </t>
    </r>
    <r>
      <rPr>
        <b/>
        <sz val="11"/>
        <color rgb="FF000000"/>
        <rFont val="Times New Roman"/>
        <family val="1"/>
      </rPr>
      <t>2018</t>
    </r>
    <r>
      <rPr>
        <sz val="11"/>
        <color rgb="FF000000"/>
        <rFont val="Times New Roman"/>
        <family val="1"/>
      </rPr>
      <t>. годину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</si>
  <si>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запослене чија  плата </t>
    </r>
    <r>
      <rPr>
        <b/>
        <sz val="11"/>
        <color rgb="FF000000"/>
        <rFont val="Times New Roman"/>
        <family val="1"/>
      </rPr>
      <t>не може</t>
    </r>
    <r>
      <rPr>
        <sz val="11"/>
        <color rgb="FF000000"/>
        <rFont val="Times New Roman"/>
        <family val="1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годину</t>
    </r>
  </si>
  <si>
    <r>
      <rPr>
        <b/>
        <sz val="11"/>
        <color rgb="FF000000"/>
        <rFont val="Times New Roman"/>
        <family val="1"/>
      </rPr>
      <t xml:space="preserve">Број </t>
    </r>
    <r>
      <rPr>
        <sz val="11"/>
        <color rgb="FF000000"/>
        <rFont val="Times New Roman"/>
        <family val="1"/>
      </rPr>
      <t>запослених чија плата</t>
    </r>
    <r>
      <rPr>
        <b/>
        <sz val="11"/>
        <color rgb="FF000000"/>
        <rFont val="Times New Roman"/>
        <family val="1"/>
      </rPr>
      <t xml:space="preserve"> не може</t>
    </r>
    <r>
      <rPr>
        <sz val="11"/>
        <color rgb="FF000000"/>
        <rFont val="Times New Roman"/>
        <family val="1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</si>
  <si>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</si>
  <si>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 xml:space="preserve">2017. </t>
    </r>
    <r>
      <rPr>
        <sz val="11"/>
        <color rgb="FF000000"/>
        <rFont val="Times New Roman"/>
        <family val="1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</si>
  <si>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 xml:space="preserve">2017. </t>
    </r>
    <r>
      <rPr>
        <sz val="11"/>
        <color rgb="FF000000"/>
        <rFont val="Times New Roman"/>
        <family val="1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</si>
  <si>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t xml:space="preserve">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</si>
  <si>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</rPr>
      <t xml:space="preserve"> 414 </t>
    </r>
    <r>
      <rPr>
        <sz val="11"/>
        <color rgb="FF000000"/>
        <rFont val="Times New Roman"/>
        <family val="1"/>
      </rPr>
      <t xml:space="preserve">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</si>
  <si>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 на </t>
    </r>
    <r>
      <rPr>
        <b/>
        <sz val="11"/>
        <color rgb="FF000000"/>
        <rFont val="Times New Roman"/>
        <family val="1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</si>
  <si>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</si>
  <si>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</si>
  <si>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</si>
  <si>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по другом основу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</si>
  <si>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</si>
  <si>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се </t>
    </r>
    <r>
      <rPr>
        <b/>
        <sz val="11"/>
        <color rgb="FF000000"/>
        <rFont val="Times New Roman"/>
        <family val="1"/>
      </rPr>
      <t>планира</t>
    </r>
    <r>
      <rPr>
        <sz val="11"/>
        <color rgb="FF000000"/>
        <rFont val="Times New Roman"/>
        <family val="1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</si>
  <si>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се </t>
    </r>
    <r>
      <rPr>
        <b/>
        <sz val="11"/>
        <color rgb="FF000000"/>
        <rFont val="Times New Roman"/>
        <family val="1"/>
      </rPr>
      <t>планира</t>
    </r>
    <r>
      <rPr>
        <sz val="11"/>
        <color rgb="FF000000"/>
        <rFont val="Times New Roman"/>
        <family val="1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</si>
  <si>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</si>
  <si>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</si>
  <si>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</si>
  <si>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</si>
  <si>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</si>
  <si>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</si>
  <si>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</si>
  <si>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</si>
  <si>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</si>
  <si>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</si>
  <si>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</si>
  <si>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</si>
  <si>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</si>
  <si>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</si>
  <si>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</si>
  <si>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</si>
  <si>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</si>
  <si>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</si>
  <si>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</si>
  <si>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</si>
  <si>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</si>
  <si>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</si>
  <si>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</si>
  <si>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</si>
  <si>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</si>
  <si>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</si>
  <si>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</si>
  <si>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</si>
  <si>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</si>
  <si>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</si>
  <si>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</si>
  <si>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</si>
  <si>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</si>
  <si>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</si>
  <si>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</si>
  <si>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</si>
  <si>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</si>
  <si>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</si>
  <si>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</si>
  <si>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</si>
  <si>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</si>
  <si>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</si>
  <si>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</si>
  <si>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</si>
  <si>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</si>
  <si>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</si>
  <si>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</si>
  <si>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</si>
  <si>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</si>
  <si>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</si>
  <si>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</si>
  <si>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</si>
  <si>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</si>
  <si>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</si>
  <si>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</si>
  <si>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</si>
  <si>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</si>
  <si>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</si>
  <si>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</si>
  <si>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</si>
  <si>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</si>
  <si>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</si>
  <si>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</si>
  <si>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</si>
  <si>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</si>
  <si>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</si>
  <si>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</si>
  <si>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</si>
  <si>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</si>
  <si>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</si>
  <si>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</si>
  <si>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</si>
  <si>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</si>
  <si>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</si>
  <si>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</si>
  <si>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</rPr>
      <t xml:space="preserve">корисника чије се </t>
    </r>
    <r>
      <rPr>
        <b/>
        <sz val="11"/>
        <color rgb="FF000000"/>
        <rFont val="Times New Roman"/>
        <family val="1"/>
      </rPr>
      <t>плате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 финансирају из </t>
    </r>
    <r>
      <rPr>
        <b/>
        <sz val="11"/>
        <color rgb="FF000000"/>
        <rFont val="Times New Roman"/>
        <family val="1"/>
      </rPr>
      <t>буџета</t>
    </r>
    <r>
      <rPr>
        <sz val="11"/>
        <color rgb="FF000000"/>
        <rFont val="Times New Roman"/>
        <family val="1"/>
      </rPr>
      <t xml:space="preserve"> на </t>
    </r>
    <r>
      <rPr>
        <b/>
        <sz val="11"/>
        <color rgb="FF000000"/>
        <rFont val="Times New Roman"/>
        <family val="1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</si>
  <si>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</rPr>
      <t xml:space="preserve">Укупна маса </t>
    </r>
    <r>
      <rPr>
        <sz val="11"/>
        <color rgb="FF000000"/>
        <rFont val="Times New Roman"/>
        <family val="1"/>
      </rPr>
      <t xml:space="preserve">средстава за плате запослених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</rPr>
      <t xml:space="preserve"> години</t>
    </r>
  </si>
  <si>
    <t>ОПШТИНА ВЕЛИКА ПЛАНА</t>
  </si>
  <si>
    <t>ЈУ ТСЦ</t>
  </si>
  <si>
    <t>ОО Црвени крст</t>
  </si>
  <si>
    <t>Центар за социјални рад</t>
  </si>
  <si>
    <t>ЈП "Морава"</t>
  </si>
  <si>
    <t>Дом здравља "Др Милан Бане Ђорђевић"</t>
  </si>
  <si>
    <t>Центар за културу Масука</t>
  </si>
  <si>
    <t>Библиотека Радоје Домановић</t>
  </si>
  <si>
    <t>Док културе Влада Марјановић</t>
  </si>
  <si>
    <t>ЈКП Милош Митровић</t>
  </si>
  <si>
    <t>ЈКП Градска Топлана</t>
  </si>
  <si>
    <t>ЈП Морава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</si>
</sst>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ck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" fontId="7" fillId="3" borderId="1" xfId="0" applyNumberFormat="1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3" fontId="7" fillId="3" borderId="1" xfId="0" applyNumberFormat="1" applyFont="1" applyFill="1" applyBorder="1"/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3" fontId="3" fillId="0" borderId="5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0" xfId="0" applyFont="1" applyBorder="1"/>
    <xf numFmtId="3" fontId="9" fillId="0" borderId="1" xfId="0" applyNumberFormat="1" applyFont="1" applyBorder="1" applyAlignment="1">
      <alignment wrapText="1"/>
    </xf>
    <xf numFmtId="0" fontId="10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2" fillId="4" borderId="1" xfId="0" applyNumberFormat="1" applyFont="1" applyFill="1" applyBorder="1"/>
    <xf numFmtId="3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justify" wrapText="1"/>
      <protection locked="0"/>
    </xf>
    <xf numFmtId="0" fontId="5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 wrapText="1"/>
      <protection/>
    </xf>
    <xf numFmtId="3" fontId="3" fillId="0" borderId="1" xfId="0" applyNumberFormat="1" applyFont="1" applyBorder="1" applyAlignment="1" applyProtection="1">
      <alignment horizontal="right" wrapText="1"/>
      <protection/>
    </xf>
    <xf numFmtId="3" fontId="3" fillId="0" borderId="5" xfId="0" applyNumberFormat="1" applyFont="1" applyBorder="1" applyAlignment="1" applyProtection="1">
      <alignment horizontal="right" wrapText="1"/>
      <protection/>
    </xf>
    <xf numFmtId="3" fontId="3" fillId="0" borderId="3" xfId="0" applyNumberFormat="1" applyFont="1" applyBorder="1" applyAlignment="1" applyProtection="1">
      <alignment horizontal="right" wrapText="1"/>
      <protection/>
    </xf>
    <xf numFmtId="3" fontId="7" fillId="0" borderId="3" xfId="0" applyNumberFormat="1" applyFont="1" applyBorder="1" applyProtection="1">
      <protection/>
    </xf>
    <xf numFmtId="0" fontId="15" fillId="0" borderId="6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right" wrapText="1"/>
      <protection/>
    </xf>
    <xf numFmtId="0" fontId="3" fillId="0" borderId="9" xfId="0" applyNumberFormat="1" applyFont="1" applyBorder="1" applyAlignment="1" applyProtection="1">
      <alignment horizontal="right" wrapText="1"/>
      <protection/>
    </xf>
    <xf numFmtId="0" fontId="3" fillId="0" borderId="5" xfId="0" applyNumberFormat="1" applyFont="1" applyBorder="1" applyAlignment="1" applyProtection="1">
      <alignment horizontal="right" wrapText="1"/>
      <protection/>
    </xf>
    <xf numFmtId="0" fontId="3" fillId="0" borderId="10" xfId="0" applyNumberFormat="1" applyFont="1" applyBorder="1" applyAlignment="1" applyProtection="1">
      <alignment horizontal="right" wrapText="1"/>
      <protection/>
    </xf>
    <xf numFmtId="0" fontId="3" fillId="0" borderId="3" xfId="0" applyNumberFormat="1" applyFont="1" applyBorder="1" applyAlignment="1" applyProtection="1">
      <alignment horizontal="right" wrapText="1"/>
      <protection/>
    </xf>
    <xf numFmtId="0" fontId="3" fillId="0" borderId="11" xfId="0" applyNumberFormat="1" applyFont="1" applyBorder="1" applyAlignment="1" applyProtection="1">
      <alignment horizontal="right" wrapText="1"/>
      <protection/>
    </xf>
    <xf numFmtId="0" fontId="7" fillId="0" borderId="3" xfId="0" applyNumberFormat="1" applyFont="1" applyBorder="1" applyProtection="1">
      <protection/>
    </xf>
    <xf numFmtId="0" fontId="7" fillId="0" borderId="11" xfId="0" applyNumberFormat="1" applyFont="1" applyBorder="1" applyProtection="1">
      <protection/>
    </xf>
    <xf numFmtId="0" fontId="7" fillId="0" borderId="1" xfId="0" applyNumberFormat="1" applyFont="1" applyBorder="1" applyProtection="1">
      <protection/>
    </xf>
    <xf numFmtId="0" fontId="5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1" xfId="0" applyFont="1" applyBorder="1" applyAlignment="1" applyProtection="1">
      <alignment horizontal="justify" wrapText="1"/>
      <protection locked="0"/>
    </xf>
    <xf numFmtId="0" fontId="19" fillId="0" borderId="11" xfId="0" applyFont="1" applyBorder="1" applyAlignment="1">
      <alignment wrapText="1"/>
    </xf>
    <xf numFmtId="0" fontId="3" fillId="0" borderId="12" xfId="0" applyNumberFormat="1" applyFont="1" applyBorder="1" applyAlignment="1" applyProtection="1">
      <alignment horizontal="right" wrapText="1"/>
      <protection/>
    </xf>
    <xf numFmtId="0" fontId="3" fillId="0" borderId="13" xfId="0" applyNumberFormat="1" applyFont="1" applyBorder="1" applyAlignment="1" applyProtection="1">
      <alignment horizontal="right" wrapText="1"/>
      <protection/>
    </xf>
    <xf numFmtId="0" fontId="3" fillId="2" borderId="14" xfId="0" applyNumberFormat="1" applyFont="1" applyFill="1" applyBorder="1" applyAlignment="1" applyProtection="1">
      <alignment horizontal="right" wrapText="1"/>
      <protection/>
    </xf>
    <xf numFmtId="0" fontId="3" fillId="0" borderId="15" xfId="0" applyNumberFormat="1" applyFont="1" applyBorder="1" applyAlignment="1" applyProtection="1">
      <alignment horizontal="right" wrapText="1"/>
      <protection/>
    </xf>
    <xf numFmtId="0" fontId="3" fillId="0" borderId="14" xfId="0" applyNumberFormat="1" applyFont="1" applyBorder="1" applyAlignment="1" applyProtection="1">
      <alignment horizontal="right" wrapText="1"/>
      <protection/>
    </xf>
    <xf numFmtId="0" fontId="3" fillId="0" borderId="16" xfId="0" applyNumberFormat="1" applyFont="1" applyBorder="1" applyAlignment="1" applyProtection="1">
      <alignment horizontal="right" wrapText="1"/>
      <protection/>
    </xf>
    <xf numFmtId="0" fontId="3" fillId="0" borderId="17" xfId="0" applyNumberFormat="1" applyFont="1" applyBorder="1" applyAlignment="1" applyProtection="1">
      <alignment horizontal="right" wrapText="1"/>
      <protection/>
    </xf>
    <xf numFmtId="0" fontId="7" fillId="0" borderId="12" xfId="0" applyNumberFormat="1" applyFont="1" applyBorder="1" applyProtection="1">
      <protection/>
    </xf>
    <xf numFmtId="0" fontId="7" fillId="0" borderId="13" xfId="0" applyNumberFormat="1" applyFont="1" applyBorder="1" applyProtection="1">
      <protection/>
    </xf>
    <xf numFmtId="3" fontId="3" fillId="0" borderId="6" xfId="0" applyNumberFormat="1" applyFont="1" applyBorder="1" applyAlignment="1" applyProtection="1">
      <alignment horizontal="right" wrapText="1"/>
      <protection/>
    </xf>
    <xf numFmtId="0" fontId="3" fillId="0" borderId="18" xfId="0" applyNumberFormat="1" applyFont="1" applyBorder="1" applyAlignment="1" applyProtection="1">
      <alignment horizontal="right" wrapText="1"/>
      <protection/>
    </xf>
    <xf numFmtId="0" fontId="3" fillId="0" borderId="19" xfId="0" applyNumberFormat="1" applyFont="1" applyBorder="1" applyAlignment="1" applyProtection="1">
      <alignment horizontal="right" wrapText="1"/>
      <protection/>
    </xf>
    <xf numFmtId="0" fontId="3" fillId="0" borderId="20" xfId="0" applyNumberFormat="1" applyFont="1" applyBorder="1" applyAlignment="1" applyProtection="1">
      <alignment horizontal="right" wrapText="1"/>
      <protection/>
    </xf>
    <xf numFmtId="0" fontId="3" fillId="0" borderId="21" xfId="0" applyNumberFormat="1" applyFont="1" applyBorder="1" applyAlignment="1" applyProtection="1">
      <alignment horizontal="right" wrapText="1"/>
      <protection/>
    </xf>
    <xf numFmtId="0" fontId="3" fillId="2" borderId="22" xfId="0" applyNumberFormat="1" applyFont="1" applyFill="1" applyBorder="1" applyAlignment="1" applyProtection="1">
      <alignment horizontal="right" wrapText="1"/>
      <protection/>
    </xf>
    <xf numFmtId="0" fontId="3" fillId="0" borderId="23" xfId="0" applyNumberFormat="1" applyFont="1" applyBorder="1" applyAlignment="1" applyProtection="1">
      <alignment horizontal="right" wrapText="1"/>
      <protection/>
    </xf>
    <xf numFmtId="3" fontId="3" fillId="0" borderId="24" xfId="0" applyNumberFormat="1" applyFont="1" applyBorder="1" applyAlignment="1" applyProtection="1">
      <alignment horizontal="right" wrapText="1"/>
      <protection/>
    </xf>
    <xf numFmtId="3" fontId="3" fillId="0" borderId="17" xfId="0" applyNumberFormat="1" applyFont="1" applyBorder="1" applyAlignment="1" applyProtection="1">
      <alignment horizontal="right" wrapText="1"/>
      <protection/>
    </xf>
    <xf numFmtId="0" fontId="3" fillId="0" borderId="25" xfId="0" applyNumberFormat="1" applyFont="1" applyBorder="1" applyAlignment="1" applyProtection="1">
      <alignment horizontal="right" wrapText="1"/>
      <protection/>
    </xf>
    <xf numFmtId="0" fontId="5" fillId="0" borderId="18" xfId="0" applyNumberFormat="1" applyFont="1" applyBorder="1" applyAlignment="1" applyProtection="1">
      <alignment horizontal="right" wrapText="1"/>
      <protection/>
    </xf>
    <xf numFmtId="0" fontId="5" fillId="0" borderId="19" xfId="0" applyNumberFormat="1" applyFont="1" applyBorder="1" applyAlignment="1" applyProtection="1">
      <alignment horizontal="right" wrapText="1"/>
      <protection/>
    </xf>
    <xf numFmtId="0" fontId="5" fillId="0" borderId="20" xfId="0" applyNumberFormat="1" applyFont="1" applyBorder="1" applyAlignment="1" applyProtection="1">
      <alignment horizontal="right" wrapText="1"/>
      <protection/>
    </xf>
    <xf numFmtId="0" fontId="5" fillId="0" borderId="21" xfId="0" applyNumberFormat="1" applyFont="1" applyBorder="1" applyAlignment="1" applyProtection="1">
      <alignment horizontal="right" wrapText="1"/>
      <protection/>
    </xf>
    <xf numFmtId="0" fontId="3" fillId="0" borderId="22" xfId="0" applyNumberFormat="1" applyFont="1" applyBorder="1" applyAlignment="1" applyProtection="1">
      <alignment horizontal="right" wrapText="1"/>
      <protection/>
    </xf>
    <xf numFmtId="0" fontId="3" fillId="0" borderId="26" xfId="0" applyNumberFormat="1" applyFont="1" applyBorder="1" applyAlignment="1" applyProtection="1">
      <alignment horizontal="right" wrapText="1"/>
      <protection/>
    </xf>
    <xf numFmtId="0" fontId="3" fillId="0" borderId="27" xfId="0" applyNumberFormat="1" applyFont="1" applyBorder="1" applyAlignment="1" applyProtection="1">
      <alignment horizontal="right" wrapText="1"/>
      <protection/>
    </xf>
    <xf numFmtId="0" fontId="3" fillId="0" borderId="24" xfId="0" applyNumberFormat="1" applyFont="1" applyBorder="1" applyAlignment="1" applyProtection="1">
      <alignment horizontal="right" wrapText="1"/>
      <protection/>
    </xf>
    <xf numFmtId="0" fontId="7" fillId="0" borderId="26" xfId="0" applyNumberFormat="1" applyFont="1" applyBorder="1" applyProtection="1">
      <protection/>
    </xf>
    <xf numFmtId="0" fontId="7" fillId="0" borderId="27" xfId="0" applyNumberFormat="1" applyFont="1" applyBorder="1" applyProtection="1">
      <protection/>
    </xf>
    <xf numFmtId="0" fontId="7" fillId="0" borderId="22" xfId="0" applyNumberFormat="1" applyFont="1" applyBorder="1" applyProtection="1">
      <protection/>
    </xf>
    <xf numFmtId="0" fontId="7" fillId="0" borderId="23" xfId="0" applyNumberFormat="1" applyFont="1" applyBorder="1" applyProtection="1">
      <protection/>
    </xf>
    <xf numFmtId="3" fontId="5" fillId="0" borderId="18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 applyProtection="1">
      <alignment horizontal="right" wrapText="1"/>
      <protection/>
    </xf>
    <xf numFmtId="3" fontId="5" fillId="0" borderId="21" xfId="0" applyNumberFormat="1" applyFont="1" applyBorder="1" applyAlignment="1" applyProtection="1">
      <alignment horizontal="right" wrapText="1"/>
      <protection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3" xfId="0" applyNumberFormat="1" applyFont="1" applyBorder="1" applyAlignment="1" applyProtection="1">
      <alignment horizontal="right" wrapText="1"/>
      <protection/>
    </xf>
    <xf numFmtId="3" fontId="3" fillId="0" borderId="24" xfId="0" applyNumberFormat="1" applyFont="1" applyBorder="1" applyAlignment="1" applyProtection="1">
      <alignment horizontal="right" wrapText="1"/>
      <protection locked="0"/>
    </xf>
    <xf numFmtId="3" fontId="3" fillId="0" borderId="25" xfId="0" applyNumberFormat="1" applyFont="1" applyBorder="1" applyAlignment="1" applyProtection="1">
      <alignment horizontal="right" wrapText="1"/>
      <protection/>
    </xf>
    <xf numFmtId="3" fontId="3" fillId="0" borderId="22" xfId="0" applyNumberFormat="1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 applyProtection="1">
      <alignment horizontal="right" wrapText="1"/>
      <protection/>
    </xf>
    <xf numFmtId="3" fontId="3" fillId="0" borderId="21" xfId="0" applyNumberFormat="1" applyFont="1" applyBorder="1" applyAlignment="1" applyProtection="1">
      <alignment horizontal="right" wrapText="1"/>
      <protection/>
    </xf>
    <xf numFmtId="3" fontId="3" fillId="0" borderId="6" xfId="0" applyNumberFormat="1" applyFont="1" applyBorder="1" applyAlignment="1" applyProtection="1">
      <alignment horizontal="right" wrapText="1"/>
      <protection locked="0"/>
    </xf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19" xfId="0" applyNumberFormat="1" applyFont="1" applyBorder="1" applyProtection="1">
      <protection/>
    </xf>
    <xf numFmtId="3" fontId="7" fillId="0" borderId="21" xfId="0" applyNumberFormat="1" applyFont="1" applyBorder="1" applyProtection="1">
      <protection/>
    </xf>
    <xf numFmtId="3" fontId="3" fillId="0" borderId="24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28" xfId="0" applyNumberFormat="1" applyFont="1" applyBorder="1" applyAlignment="1" applyProtection="1">
      <alignment horizontal="right" wrapText="1"/>
      <protection locked="0"/>
    </xf>
    <xf numFmtId="3" fontId="3" fillId="0" borderId="29" xfId="0" applyNumberFormat="1" applyFont="1" applyBorder="1" applyAlignment="1">
      <alignment horizontal="right" wrapText="1"/>
    </xf>
    <xf numFmtId="3" fontId="7" fillId="0" borderId="21" xfId="0" applyNumberFormat="1" applyFont="1" applyBorder="1"/>
    <xf numFmtId="3" fontId="5" fillId="0" borderId="18" xfId="0" applyNumberFormat="1" applyFont="1" applyBorder="1" applyAlignment="1" applyProtection="1">
      <alignment horizontal="right" wrapText="1"/>
      <protection/>
    </xf>
    <xf numFmtId="3" fontId="3" fillId="2" borderId="22" xfId="0" applyNumberFormat="1" applyFont="1" applyFill="1" applyBorder="1" applyAlignment="1" applyProtection="1">
      <alignment horizontal="right" wrapText="1"/>
      <protection/>
    </xf>
    <xf numFmtId="3" fontId="3" fillId="0" borderId="22" xfId="0" applyNumberFormat="1" applyFont="1" applyBorder="1" applyAlignment="1" applyProtection="1">
      <alignment horizontal="right" wrapText="1"/>
      <protection/>
    </xf>
    <xf numFmtId="3" fontId="3" fillId="0" borderId="18" xfId="0" applyNumberFormat="1" applyFont="1" applyBorder="1" applyAlignment="1" applyProtection="1">
      <alignment horizontal="right" wrapText="1"/>
      <protection/>
    </xf>
    <xf numFmtId="3" fontId="3" fillId="0" borderId="26" xfId="0" applyNumberFormat="1" applyFont="1" applyBorder="1" applyAlignment="1" applyProtection="1">
      <alignment horizontal="right" wrapText="1"/>
      <protection/>
    </xf>
    <xf numFmtId="3" fontId="3" fillId="0" borderId="27" xfId="0" applyNumberFormat="1" applyFont="1" applyBorder="1" applyAlignment="1" applyProtection="1">
      <alignment horizontal="right" wrapText="1"/>
      <protection/>
    </xf>
    <xf numFmtId="3" fontId="3" fillId="0" borderId="28" xfId="0" applyNumberFormat="1" applyFont="1" applyBorder="1" applyAlignment="1" applyProtection="1">
      <alignment horizontal="right" wrapText="1"/>
      <protection/>
    </xf>
    <xf numFmtId="3" fontId="3" fillId="0" borderId="29" xfId="0" applyNumberFormat="1" applyFont="1" applyBorder="1" applyAlignment="1" applyProtection="1">
      <alignment horizontal="right" wrapText="1"/>
      <protection/>
    </xf>
    <xf numFmtId="3" fontId="7" fillId="0" borderId="18" xfId="0" applyNumberFormat="1" applyFont="1" applyBorder="1" applyProtection="1">
      <protection/>
    </xf>
    <xf numFmtId="0" fontId="5" fillId="0" borderId="30" xfId="0" applyNumberFormat="1" applyFont="1" applyBorder="1" applyAlignment="1" applyProtection="1">
      <alignment horizontal="right" wrapText="1"/>
      <protection/>
    </xf>
    <xf numFmtId="0" fontId="5" fillId="0" borderId="31" xfId="0" applyNumberFormat="1" applyFont="1" applyBorder="1" applyAlignment="1" applyProtection="1">
      <alignment horizontal="right" wrapText="1"/>
      <protection/>
    </xf>
    <xf numFmtId="0" fontId="3" fillId="0" borderId="30" xfId="0" applyNumberFormat="1" applyFont="1" applyBorder="1" applyAlignment="1" applyProtection="1">
      <alignment horizontal="right" wrapText="1"/>
      <protection/>
    </xf>
    <xf numFmtId="0" fontId="3" fillId="0" borderId="31" xfId="0" applyNumberFormat="1" applyFont="1" applyBorder="1" applyAlignment="1" applyProtection="1">
      <alignment horizontal="right" wrapText="1"/>
      <protection/>
    </xf>
    <xf numFmtId="3" fontId="5" fillId="0" borderId="3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 applyProtection="1">
      <alignment horizontal="right" wrapText="1"/>
      <protection/>
    </xf>
    <xf numFmtId="3" fontId="3" fillId="2" borderId="14" xfId="0" applyNumberFormat="1" applyFont="1" applyFill="1" applyBorder="1" applyAlignment="1">
      <alignment horizontal="right" wrapText="1"/>
    </xf>
    <xf numFmtId="3" fontId="3" fillId="0" borderId="15" xfId="0" applyNumberFormat="1" applyFont="1" applyBorder="1" applyAlignment="1" applyProtection="1">
      <alignment horizontal="right" wrapText="1"/>
      <protection/>
    </xf>
    <xf numFmtId="3" fontId="3" fillId="0" borderId="17" xfId="0" applyNumberFormat="1" applyFont="1" applyBorder="1" applyAlignment="1" applyProtection="1">
      <alignment horizontal="right" wrapText="1"/>
      <protection locked="0"/>
    </xf>
    <xf numFmtId="3" fontId="3" fillId="0" borderId="16" xfId="0" applyNumberFormat="1" applyFont="1" applyBorder="1" applyAlignment="1" applyProtection="1">
      <alignment horizontal="right" wrapText="1"/>
      <protection/>
    </xf>
    <xf numFmtId="3" fontId="3" fillId="0" borderId="14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 applyProtection="1">
      <alignment horizontal="right" wrapText="1"/>
      <protection/>
    </xf>
    <xf numFmtId="3" fontId="3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 applyProtection="1">
      <alignment horizontal="right" wrapText="1"/>
      <protection/>
    </xf>
    <xf numFmtId="3" fontId="3" fillId="0" borderId="32" xfId="0" applyNumberFormat="1" applyFont="1" applyBorder="1" applyAlignment="1" applyProtection="1">
      <alignment horizontal="right" wrapText="1"/>
      <protection locked="0"/>
    </xf>
    <xf numFmtId="3" fontId="3" fillId="0" borderId="33" xfId="0" applyNumberFormat="1" applyFont="1" applyBorder="1" applyAlignment="1" applyProtection="1">
      <alignment horizontal="right" wrapText="1"/>
      <protection/>
    </xf>
    <xf numFmtId="3" fontId="7" fillId="0" borderId="30" xfId="0" applyNumberFormat="1" applyFont="1" applyBorder="1"/>
    <xf numFmtId="3" fontId="7" fillId="0" borderId="31" xfId="0" applyNumberFormat="1" applyFont="1" applyBorder="1" applyProtection="1">
      <protection/>
    </xf>
    <xf numFmtId="3" fontId="3" fillId="0" borderId="17" xfId="0" applyNumberFormat="1" applyFont="1" applyBorder="1" applyAlignment="1">
      <alignment horizontal="right" wrapText="1"/>
    </xf>
    <xf numFmtId="0" fontId="2" fillId="0" borderId="34" xfId="0" applyFont="1" applyBorder="1"/>
    <xf numFmtId="0" fontId="5" fillId="0" borderId="9" xfId="0" applyFont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right" wrapText="1"/>
      <protection/>
    </xf>
    <xf numFmtId="3" fontId="3" fillId="0" borderId="1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3" xfId="0" applyNumberFormat="1" applyFont="1" applyFill="1" applyBorder="1" applyAlignment="1" applyProtection="1">
      <alignment horizontal="right" wrapText="1"/>
      <protection/>
    </xf>
    <xf numFmtId="3" fontId="5" fillId="0" borderId="3" xfId="0" applyNumberFormat="1" applyFont="1" applyFill="1" applyBorder="1" applyAlignment="1" applyProtection="1">
      <alignment horizontal="right" wrapText="1"/>
      <protection/>
    </xf>
    <xf numFmtId="3" fontId="7" fillId="0" borderId="3" xfId="0" applyNumberFormat="1" applyFont="1" applyFill="1" applyBorder="1" applyProtection="1">
      <protection/>
    </xf>
    <xf numFmtId="0" fontId="7" fillId="0" borderId="34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wrapText="1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/>
    <xf numFmtId="0" fontId="11" fillId="0" borderId="0" xfId="0" applyFont="1"/>
    <xf numFmtId="3" fontId="7" fillId="0" borderId="1" xfId="0" applyNumberFormat="1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 vertical="top" wrapText="1"/>
      <protection locked="0"/>
    </xf>
    <xf numFmtId="3" fontId="5" fillId="0" borderId="1" xfId="0" applyNumberFormat="1" applyFont="1" applyBorder="1" applyAlignment="1" applyProtection="1">
      <alignment horizontal="right" vertical="top" wrapText="1"/>
      <protection locked="0"/>
    </xf>
    <xf numFmtId="3" fontId="9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 vertical="top" wrapText="1"/>
      <protection locked="0"/>
    </xf>
    <xf numFmtId="3" fontId="9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wrapText="1"/>
      <protection/>
    </xf>
    <xf numFmtId="3" fontId="5" fillId="0" borderId="1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 horizontal="center"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7" fillId="0" borderId="0" xfId="0" applyFont="1"/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vertical="top" wrapText="1"/>
      <protection locked="0"/>
    </xf>
    <xf numFmtId="0" fontId="23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wrapText="1"/>
    </xf>
    <xf numFmtId="0" fontId="23" fillId="0" borderId="1" xfId="0" applyFont="1" applyBorder="1"/>
    <xf numFmtId="3" fontId="23" fillId="3" borderId="1" xfId="0" applyNumberFormat="1" applyFont="1" applyFill="1" applyBorder="1" applyAlignment="1">
      <alignment horizontal="right" vertical="top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22" fillId="0" borderId="1" xfId="0" applyNumberFormat="1" applyFont="1" applyBorder="1" applyAlignment="1" applyProtection="1">
      <alignment horizontal="right" vertical="center" wrapText="1"/>
      <protection locked="0"/>
    </xf>
    <xf numFmtId="3" fontId="23" fillId="5" borderId="1" xfId="0" applyNumberFormat="1" applyFont="1" applyFill="1" applyBorder="1" applyAlignment="1">
      <alignment horizontal="right" wrapText="1"/>
    </xf>
    <xf numFmtId="3" fontId="23" fillId="5" borderId="1" xfId="0" applyNumberFormat="1" applyFont="1" applyFill="1" applyBorder="1" applyAlignment="1">
      <alignment horizontal="right"/>
    </xf>
    <xf numFmtId="0" fontId="26" fillId="0" borderId="0" xfId="0" applyFont="1"/>
    <xf numFmtId="0" fontId="29" fillId="0" borderId="0" xfId="0" applyFont="1"/>
    <xf numFmtId="0" fontId="8" fillId="0" borderId="34" xfId="0" applyFont="1" applyBorder="1" applyAlignment="1" applyProtection="1">
      <alignment horizontal="left" vertical="center"/>
      <protection/>
    </xf>
    <xf numFmtId="3" fontId="23" fillId="0" borderId="1" xfId="0" applyNumberFormat="1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3" fontId="22" fillId="6" borderId="1" xfId="0" applyNumberFormat="1" applyFont="1" applyFill="1" applyBorder="1" applyAlignment="1" applyProtection="1">
      <alignment horizontal="right" vertical="top" wrapText="1"/>
      <protection/>
    </xf>
    <xf numFmtId="3" fontId="22" fillId="6" borderId="1" xfId="0" applyNumberFormat="1" applyFont="1" applyFill="1" applyBorder="1" applyAlignment="1" applyProtection="1">
      <alignment horizontal="right" vertical="center" wrapText="1"/>
      <protection/>
    </xf>
    <xf numFmtId="0" fontId="21" fillId="0" borderId="1" xfId="0" applyFont="1" applyBorder="1" applyAlignment="1" applyProtection="1">
      <alignment vertical="top"/>
      <protection locked="0"/>
    </xf>
    <xf numFmtId="3" fontId="23" fillId="0" borderId="1" xfId="0" applyNumberFormat="1" applyFont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vertical="top" wrapText="1"/>
      <protection/>
    </xf>
    <xf numFmtId="0" fontId="22" fillId="0" borderId="1" xfId="0" applyFont="1" applyBorder="1" applyAlignment="1" applyProtection="1">
      <alignment wrapText="1"/>
      <protection/>
    </xf>
    <xf numFmtId="0" fontId="21" fillId="5" borderId="1" xfId="0" applyFont="1" applyFill="1" applyBorder="1" applyAlignment="1" applyProtection="1">
      <alignment wrapText="1"/>
      <protection/>
    </xf>
    <xf numFmtId="0" fontId="19" fillId="2" borderId="1" xfId="0" applyFont="1" applyFill="1" applyBorder="1" applyAlignment="1" applyProtection="1">
      <alignment wrapText="1"/>
      <protection/>
    </xf>
    <xf numFmtId="0" fontId="22" fillId="0" borderId="1" xfId="0" applyFont="1" applyBorder="1" applyAlignment="1" applyProtection="1">
      <alignment horizontal="left" wrapText="1"/>
      <protection/>
    </xf>
    <xf numFmtId="3" fontId="22" fillId="7" borderId="1" xfId="0" applyNumberFormat="1" applyFont="1" applyFill="1" applyBorder="1" applyAlignment="1" applyProtection="1">
      <alignment horizontal="right" wrapText="1"/>
      <protection/>
    </xf>
    <xf numFmtId="3" fontId="23" fillId="7" borderId="1" xfId="0" applyNumberFormat="1" applyFont="1" applyFill="1" applyBorder="1" applyAlignment="1" applyProtection="1">
      <alignment horizontal="right"/>
      <protection/>
    </xf>
    <xf numFmtId="3" fontId="22" fillId="7" borderId="1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Border="1" applyProtection="1">
      <protection locked="0"/>
    </xf>
    <xf numFmtId="0" fontId="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left"/>
      <protection locked="0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43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44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46" xfId="0" applyNumberFormat="1" applyFont="1" applyBorder="1" applyAlignment="1" applyProtection="1">
      <alignment horizontal="center" vertical="center" wrapText="1"/>
      <protection/>
    </xf>
    <xf numFmtId="0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4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7" fillId="0" borderId="34" xfId="0" applyFont="1" applyBorder="1" applyAlignment="1" applyProtection="1">
      <alignment horizontal="left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3" fontId="7" fillId="8" borderId="1" xfId="0" applyNumberFormat="1" applyFont="1" applyFill="1" applyBorder="1" applyAlignment="1">
      <alignment horizontal="right" wrapText="1"/>
    </xf>
    <xf numFmtId="0" fontId="11" fillId="0" borderId="34" xfId="0" applyFont="1" applyBorder="1" applyAlignment="1">
      <alignment horizontal="center"/>
    </xf>
    <xf numFmtId="0" fontId="23" fillId="9" borderId="6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47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2" fillId="12" borderId="47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30" fillId="0" borderId="34" xfId="0" applyFont="1" applyBorder="1" applyAlignment="1" applyProtection="1">
      <alignment horizontal="left" vertical="center"/>
      <protection/>
    </xf>
    <xf numFmtId="0" fontId="22" fillId="0" borderId="1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SheetLayoutView="85" workbookViewId="0" topLeftCell="A1">
      <pane xSplit="2" ySplit="8" topLeftCell="X48" activePane="bottomRight" state="frozen"/>
      <selection pane="topRight" activeCell="C1" sqref="C1"/>
      <selection pane="bottomLeft" activeCell="A11" sqref="A11"/>
      <selection pane="bottomRight" activeCell="AH37" sqref="AH37"/>
    </sheetView>
  </sheetViews>
  <sheetFormatPr defaultColWidth="9.140625" defaultRowHeight="15"/>
  <cols>
    <col min="1" max="1" width="7.00390625" style="15" customWidth="1"/>
    <col min="2" max="2" width="28.28125" style="15" customWidth="1"/>
    <col min="3" max="5" width="8.7109375" style="15" customWidth="1"/>
    <col min="6" max="6" width="12.7109375" style="15" customWidth="1"/>
    <col min="7" max="7" width="11.28125" style="15" customWidth="1"/>
    <col min="8" max="8" width="12.57421875" style="15" customWidth="1"/>
    <col min="9" max="11" width="9.7109375" style="15" customWidth="1"/>
    <col min="12" max="13" width="9.28125" style="15" customWidth="1"/>
    <col min="14" max="14" width="9.00390625" style="15" customWidth="1"/>
    <col min="15" max="16" width="12.00390625" style="15" customWidth="1"/>
    <col min="17" max="18" width="12.140625" style="15" customWidth="1"/>
    <col min="19" max="19" width="11.28125" style="15" customWidth="1"/>
    <col min="20" max="21" width="12.00390625" style="15" customWidth="1"/>
    <col min="22" max="22" width="11.851562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125" style="15" customWidth="1"/>
    <col min="29" max="29" width="12.57421875" style="15" customWidth="1"/>
    <col min="30" max="32" width="9.7109375" style="15" customWidth="1"/>
    <col min="33" max="34" width="9.28125" style="15" customWidth="1"/>
    <col min="35" max="35" width="9.00390625" style="15" customWidth="1"/>
    <col min="36" max="37" width="12.00390625" style="15" customWidth="1"/>
    <col min="38" max="39" width="12.140625" style="15" customWidth="1"/>
    <col min="40" max="40" width="11.28125" style="15" customWidth="1"/>
    <col min="41" max="42" width="12.00390625" style="15" customWidth="1"/>
    <col min="43" max="43" width="11.851562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125" style="15" customWidth="1"/>
    <col min="50" max="50" width="12.57421875" style="15" customWidth="1"/>
    <col min="51" max="53" width="9.7109375" style="15" customWidth="1"/>
    <col min="54" max="55" width="9.28125" style="15" customWidth="1"/>
    <col min="56" max="56" width="9.00390625" style="15" customWidth="1"/>
    <col min="57" max="58" width="12.00390625" style="15" customWidth="1"/>
    <col min="59" max="60" width="12.140625" style="15" customWidth="1"/>
    <col min="61" max="61" width="11.28125" style="15" customWidth="1"/>
    <col min="62" max="63" width="12.00390625" style="15" customWidth="1"/>
    <col min="64" max="64" width="11.851562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125" style="15" customWidth="1"/>
    <col min="71" max="71" width="12.57421875" style="15" customWidth="1"/>
    <col min="72" max="74" width="9.7109375" style="15" customWidth="1"/>
    <col min="75" max="76" width="9.28125" style="15" customWidth="1"/>
    <col min="77" max="77" width="9.00390625" style="15" customWidth="1"/>
    <col min="78" max="79" width="12.00390625" style="15" customWidth="1"/>
    <col min="80" max="81" width="12.140625" style="15" customWidth="1"/>
    <col min="82" max="82" width="11.28125" style="15" customWidth="1"/>
    <col min="83" max="84" width="12.00390625" style="15" customWidth="1"/>
    <col min="85" max="85" width="11.8515625" style="15" customWidth="1"/>
    <col min="86" max="86" width="11.7109375" style="15" customWidth="1"/>
    <col min="87" max="16384" width="9.140625" style="15" customWidth="1"/>
  </cols>
  <sheetData>
    <row r="2" spans="1:76" ht="18.75">
      <c r="A2" s="335" t="s">
        <v>81</v>
      </c>
      <c r="B2" s="335"/>
      <c r="C2" s="295" t="s">
        <v>183</v>
      </c>
      <c r="D2" s="295"/>
      <c r="E2" s="295"/>
      <c r="F2" s="295"/>
      <c r="G2" s="295"/>
      <c r="H2" s="295"/>
      <c r="I2" s="295"/>
      <c r="J2" s="295"/>
      <c r="K2" s="295"/>
      <c r="L2" s="295"/>
      <c r="M2" s="271" t="s">
        <v>132</v>
      </c>
      <c r="N2" s="272"/>
      <c r="X2" s="311" t="str">
        <f>+C2</f>
        <v>ОПШТИНА ВЕЛИКА ПЛАНА</v>
      </c>
      <c r="Y2" s="311"/>
      <c r="Z2" s="311"/>
      <c r="AA2" s="311"/>
      <c r="AB2" s="311"/>
      <c r="AC2" s="311"/>
      <c r="AD2" s="311"/>
      <c r="AE2" s="311"/>
      <c r="AF2" s="311"/>
      <c r="AG2" s="311"/>
      <c r="AS2" s="230" t="str">
        <f>+C2</f>
        <v>ОПШТИНА ВЕЛИКА ПЛАНА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 t="str">
        <f>+C2</f>
        <v>ОПШТИНА ВЕЛИКА ПЛАНА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7:18" ht="15.75" thickBot="1">
      <c r="G3" s="289" t="s">
        <v>143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2:86" ht="19.5" thickBot="1">
      <c r="B4" s="231" t="s">
        <v>139</v>
      </c>
      <c r="C4" s="296" t="s">
        <v>136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297"/>
      <c r="X4" s="291" t="s">
        <v>144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137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138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>
      <c r="A5" s="319" t="s">
        <v>75</v>
      </c>
      <c r="B5" s="321" t="s">
        <v>0</v>
      </c>
      <c r="C5" s="298" t="s">
        <v>115</v>
      </c>
      <c r="D5" s="299"/>
      <c r="E5" s="300"/>
      <c r="F5" s="301" t="s">
        <v>110</v>
      </c>
      <c r="G5" s="302"/>
      <c r="H5" s="303"/>
      <c r="I5" s="304" t="s">
        <v>111</v>
      </c>
      <c r="J5" s="299"/>
      <c r="K5" s="299"/>
      <c r="L5" s="305" t="s">
        <v>116</v>
      </c>
      <c r="M5" s="305"/>
      <c r="N5" s="305"/>
      <c r="O5" s="301" t="s">
        <v>117</v>
      </c>
      <c r="P5" s="302"/>
      <c r="Q5" s="303"/>
      <c r="R5" s="301" t="s">
        <v>118</v>
      </c>
      <c r="S5" s="302"/>
      <c r="T5" s="303"/>
      <c r="U5" s="304" t="s">
        <v>119</v>
      </c>
      <c r="V5" s="299"/>
      <c r="W5" s="306"/>
      <c r="X5" s="330" t="s">
        <v>115</v>
      </c>
      <c r="Y5" s="330"/>
      <c r="Z5" s="331"/>
      <c r="AA5" s="312" t="s">
        <v>110</v>
      </c>
      <c r="AB5" s="313"/>
      <c r="AC5" s="314"/>
      <c r="AD5" s="315" t="s">
        <v>111</v>
      </c>
      <c r="AE5" s="316"/>
      <c r="AF5" s="316"/>
      <c r="AG5" s="324" t="s">
        <v>116</v>
      </c>
      <c r="AH5" s="324"/>
      <c r="AI5" s="324"/>
      <c r="AJ5" s="312" t="s">
        <v>117</v>
      </c>
      <c r="AK5" s="313"/>
      <c r="AL5" s="314"/>
      <c r="AM5" s="312" t="s">
        <v>118</v>
      </c>
      <c r="AN5" s="313"/>
      <c r="AO5" s="314"/>
      <c r="AP5" s="315" t="s">
        <v>119</v>
      </c>
      <c r="AQ5" s="316"/>
      <c r="AR5" s="316"/>
      <c r="AS5" s="344" t="s">
        <v>115</v>
      </c>
      <c r="AT5" s="330"/>
      <c r="AU5" s="331"/>
      <c r="AV5" s="312" t="s">
        <v>110</v>
      </c>
      <c r="AW5" s="313"/>
      <c r="AX5" s="314"/>
      <c r="AY5" s="315" t="s">
        <v>111</v>
      </c>
      <c r="AZ5" s="316"/>
      <c r="BA5" s="316"/>
      <c r="BB5" s="324" t="s">
        <v>116</v>
      </c>
      <c r="BC5" s="324"/>
      <c r="BD5" s="324"/>
      <c r="BE5" s="312" t="s">
        <v>117</v>
      </c>
      <c r="BF5" s="313"/>
      <c r="BG5" s="314"/>
      <c r="BH5" s="312" t="s">
        <v>118</v>
      </c>
      <c r="BI5" s="313"/>
      <c r="BJ5" s="314"/>
      <c r="BK5" s="315" t="s">
        <v>119</v>
      </c>
      <c r="BL5" s="316"/>
      <c r="BM5" s="316"/>
      <c r="BN5" s="344" t="s">
        <v>115</v>
      </c>
      <c r="BO5" s="330"/>
      <c r="BP5" s="331"/>
      <c r="BQ5" s="312" t="s">
        <v>110</v>
      </c>
      <c r="BR5" s="313"/>
      <c r="BS5" s="314"/>
      <c r="BT5" s="315" t="s">
        <v>111</v>
      </c>
      <c r="BU5" s="316"/>
      <c r="BV5" s="316"/>
      <c r="BW5" s="324" t="s">
        <v>116</v>
      </c>
      <c r="BX5" s="324"/>
      <c r="BY5" s="324"/>
      <c r="BZ5" s="312" t="s">
        <v>117</v>
      </c>
      <c r="CA5" s="313"/>
      <c r="CB5" s="314"/>
      <c r="CC5" s="312" t="s">
        <v>118</v>
      </c>
      <c r="CD5" s="313"/>
      <c r="CE5" s="314"/>
      <c r="CF5" s="315" t="s">
        <v>119</v>
      </c>
      <c r="CG5" s="316"/>
      <c r="CH5" s="316"/>
    </row>
    <row r="6" spans="1:86" ht="75.75" customHeight="1">
      <c r="A6" s="320"/>
      <c r="B6" s="322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>
      <c r="A7" s="325">
        <v>1</v>
      </c>
      <c r="B7" s="326">
        <v>2</v>
      </c>
      <c r="C7" s="307">
        <v>3</v>
      </c>
      <c r="D7" s="309">
        <v>4</v>
      </c>
      <c r="E7" s="309" t="s">
        <v>4</v>
      </c>
      <c r="F7" s="309">
        <v>6</v>
      </c>
      <c r="G7" s="309">
        <v>7</v>
      </c>
      <c r="H7" s="309" t="s">
        <v>109</v>
      </c>
      <c r="I7" s="309">
        <v>9</v>
      </c>
      <c r="J7" s="309">
        <v>10</v>
      </c>
      <c r="K7" s="342">
        <v>11</v>
      </c>
      <c r="L7" s="334">
        <v>12</v>
      </c>
      <c r="M7" s="334">
        <v>13</v>
      </c>
      <c r="N7" s="334" t="s">
        <v>112</v>
      </c>
      <c r="O7" s="309">
        <v>15</v>
      </c>
      <c r="P7" s="309">
        <v>16</v>
      </c>
      <c r="Q7" s="309" t="s">
        <v>113</v>
      </c>
      <c r="R7" s="309">
        <v>18</v>
      </c>
      <c r="S7" s="309">
        <v>19</v>
      </c>
      <c r="T7" s="309" t="s">
        <v>114</v>
      </c>
      <c r="U7" s="309">
        <v>21</v>
      </c>
      <c r="V7" s="309">
        <v>22</v>
      </c>
      <c r="W7" s="332" t="s">
        <v>178</v>
      </c>
      <c r="X7" s="328">
        <v>3</v>
      </c>
      <c r="Y7" s="293">
        <v>4</v>
      </c>
      <c r="Z7" s="293" t="s">
        <v>4</v>
      </c>
      <c r="AA7" s="293">
        <v>6</v>
      </c>
      <c r="AB7" s="293">
        <v>7</v>
      </c>
      <c r="AC7" s="293" t="s">
        <v>109</v>
      </c>
      <c r="AD7" s="317">
        <v>9</v>
      </c>
      <c r="AE7" s="317">
        <v>10</v>
      </c>
      <c r="AF7" s="339">
        <v>11</v>
      </c>
      <c r="AG7" s="325">
        <v>12</v>
      </c>
      <c r="AH7" s="325">
        <v>13</v>
      </c>
      <c r="AI7" s="325" t="s">
        <v>112</v>
      </c>
      <c r="AJ7" s="293">
        <v>15</v>
      </c>
      <c r="AK7" s="293">
        <v>16</v>
      </c>
      <c r="AL7" s="293" t="s">
        <v>113</v>
      </c>
      <c r="AM7" s="293">
        <v>18</v>
      </c>
      <c r="AN7" s="293">
        <v>19</v>
      </c>
      <c r="AO7" s="293" t="s">
        <v>114</v>
      </c>
      <c r="AP7" s="317">
        <v>21</v>
      </c>
      <c r="AQ7" s="317">
        <v>22</v>
      </c>
      <c r="AR7" s="339" t="s">
        <v>178</v>
      </c>
      <c r="AS7" s="293">
        <v>3</v>
      </c>
      <c r="AT7" s="293">
        <v>4</v>
      </c>
      <c r="AU7" s="293" t="s">
        <v>4</v>
      </c>
      <c r="AV7" s="293">
        <v>6</v>
      </c>
      <c r="AW7" s="293">
        <v>7</v>
      </c>
      <c r="AX7" s="293" t="s">
        <v>109</v>
      </c>
      <c r="AY7" s="317">
        <v>9</v>
      </c>
      <c r="AZ7" s="317">
        <v>10</v>
      </c>
      <c r="BA7" s="339">
        <v>11</v>
      </c>
      <c r="BB7" s="325">
        <v>12</v>
      </c>
      <c r="BC7" s="325">
        <v>13</v>
      </c>
      <c r="BD7" s="325" t="s">
        <v>112</v>
      </c>
      <c r="BE7" s="293">
        <v>15</v>
      </c>
      <c r="BF7" s="293">
        <v>16</v>
      </c>
      <c r="BG7" s="293" t="s">
        <v>113</v>
      </c>
      <c r="BH7" s="293">
        <v>18</v>
      </c>
      <c r="BI7" s="293">
        <v>19</v>
      </c>
      <c r="BJ7" s="293" t="s">
        <v>114</v>
      </c>
      <c r="BK7" s="317">
        <v>21</v>
      </c>
      <c r="BL7" s="317">
        <v>22</v>
      </c>
      <c r="BM7" s="339" t="s">
        <v>178</v>
      </c>
      <c r="BN7" s="293">
        <v>3</v>
      </c>
      <c r="BO7" s="293">
        <v>4</v>
      </c>
      <c r="BP7" s="293" t="s">
        <v>4</v>
      </c>
      <c r="BQ7" s="293">
        <v>6</v>
      </c>
      <c r="BR7" s="293">
        <v>7</v>
      </c>
      <c r="BS7" s="293" t="s">
        <v>109</v>
      </c>
      <c r="BT7" s="317">
        <v>9</v>
      </c>
      <c r="BU7" s="317">
        <v>10</v>
      </c>
      <c r="BV7" s="339">
        <v>11</v>
      </c>
      <c r="BW7" s="325">
        <v>12</v>
      </c>
      <c r="BX7" s="325">
        <v>13</v>
      </c>
      <c r="BY7" s="325" t="s">
        <v>112</v>
      </c>
      <c r="BZ7" s="293">
        <v>15</v>
      </c>
      <c r="CA7" s="293">
        <v>16</v>
      </c>
      <c r="CB7" s="293" t="s">
        <v>113</v>
      </c>
      <c r="CC7" s="293">
        <v>18</v>
      </c>
      <c r="CD7" s="293">
        <v>19</v>
      </c>
      <c r="CE7" s="293" t="s">
        <v>114</v>
      </c>
      <c r="CF7" s="317">
        <v>21</v>
      </c>
      <c r="CG7" s="317">
        <v>22</v>
      </c>
      <c r="CH7" s="339" t="s">
        <v>178</v>
      </c>
    </row>
    <row r="8" spans="1:86" ht="15.75" thickBot="1">
      <c r="A8" s="325"/>
      <c r="B8" s="327"/>
      <c r="C8" s="308"/>
      <c r="D8" s="310"/>
      <c r="E8" s="310"/>
      <c r="F8" s="310"/>
      <c r="G8" s="310"/>
      <c r="H8" s="310"/>
      <c r="I8" s="310"/>
      <c r="J8" s="310"/>
      <c r="K8" s="343"/>
      <c r="L8" s="309"/>
      <c r="M8" s="309"/>
      <c r="N8" s="309"/>
      <c r="O8" s="310"/>
      <c r="P8" s="310"/>
      <c r="Q8" s="310"/>
      <c r="R8" s="310"/>
      <c r="S8" s="310"/>
      <c r="T8" s="310"/>
      <c r="U8" s="310"/>
      <c r="V8" s="310"/>
      <c r="W8" s="333"/>
      <c r="X8" s="329"/>
      <c r="Y8" s="323"/>
      <c r="Z8" s="323"/>
      <c r="AA8" s="323"/>
      <c r="AB8" s="323"/>
      <c r="AC8" s="323"/>
      <c r="AD8" s="318"/>
      <c r="AE8" s="318"/>
      <c r="AF8" s="340"/>
      <c r="AG8" s="293"/>
      <c r="AH8" s="293"/>
      <c r="AI8" s="293"/>
      <c r="AJ8" s="323"/>
      <c r="AK8" s="323"/>
      <c r="AL8" s="323"/>
      <c r="AM8" s="323"/>
      <c r="AN8" s="323"/>
      <c r="AO8" s="323"/>
      <c r="AP8" s="318"/>
      <c r="AQ8" s="318"/>
      <c r="AR8" s="340"/>
      <c r="AS8" s="294"/>
      <c r="AT8" s="294"/>
      <c r="AU8" s="294"/>
      <c r="AV8" s="294"/>
      <c r="AW8" s="294"/>
      <c r="AX8" s="294"/>
      <c r="AY8" s="345"/>
      <c r="AZ8" s="345"/>
      <c r="BA8" s="346"/>
      <c r="BB8" s="325"/>
      <c r="BC8" s="325"/>
      <c r="BD8" s="325"/>
      <c r="BE8" s="294"/>
      <c r="BF8" s="294"/>
      <c r="BG8" s="294"/>
      <c r="BH8" s="294"/>
      <c r="BI8" s="294"/>
      <c r="BJ8" s="294"/>
      <c r="BK8" s="345"/>
      <c r="BL8" s="345"/>
      <c r="BM8" s="346"/>
      <c r="BN8" s="294"/>
      <c r="BO8" s="294"/>
      <c r="BP8" s="294"/>
      <c r="BQ8" s="294"/>
      <c r="BR8" s="294"/>
      <c r="BS8" s="294"/>
      <c r="BT8" s="345"/>
      <c r="BU8" s="345"/>
      <c r="BV8" s="346"/>
      <c r="BW8" s="325"/>
      <c r="BX8" s="325"/>
      <c r="BY8" s="325"/>
      <c r="BZ8" s="294"/>
      <c r="CA8" s="294"/>
      <c r="CB8" s="294"/>
      <c r="CC8" s="294"/>
      <c r="CD8" s="294"/>
      <c r="CE8" s="294"/>
      <c r="CF8" s="345"/>
      <c r="CG8" s="345"/>
      <c r="CH8" s="346"/>
    </row>
    <row r="9" spans="1:86" ht="29.25">
      <c r="A9" s="341">
        <v>1</v>
      </c>
      <c r="B9" s="120" t="s">
        <v>179</v>
      </c>
      <c r="C9" s="199">
        <f aca="true" t="shared" si="0" ref="C9:AH9">SUM(C10:C12)</f>
        <v>81</v>
      </c>
      <c r="D9" s="151">
        <f t="shared" si="0"/>
        <v>24</v>
      </c>
      <c r="E9" s="152">
        <f t="shared" si="0"/>
        <v>105</v>
      </c>
      <c r="F9" s="150">
        <f t="shared" si="0"/>
        <v>3</v>
      </c>
      <c r="G9" s="151">
        <f t="shared" si="0"/>
        <v>1</v>
      </c>
      <c r="H9" s="153">
        <f t="shared" si="0"/>
        <v>4</v>
      </c>
      <c r="I9" s="150">
        <f t="shared" si="0"/>
        <v>84</v>
      </c>
      <c r="J9" s="151">
        <f t="shared" si="0"/>
        <v>25</v>
      </c>
      <c r="K9" s="153">
        <f t="shared" si="0"/>
        <v>109</v>
      </c>
      <c r="L9" s="150">
        <f t="shared" si="0"/>
        <v>88</v>
      </c>
      <c r="M9" s="151">
        <f t="shared" si="0"/>
        <v>20</v>
      </c>
      <c r="N9" s="153">
        <f t="shared" si="0"/>
        <v>108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88</v>
      </c>
      <c r="V9" s="151">
        <f t="shared" si="0"/>
        <v>20</v>
      </c>
      <c r="W9" s="200">
        <f t="shared" si="0"/>
        <v>108</v>
      </c>
      <c r="X9" s="203">
        <f t="shared" si="0"/>
        <v>81</v>
      </c>
      <c r="Y9" s="163">
        <f t="shared" si="0"/>
        <v>24</v>
      </c>
      <c r="Z9" s="181">
        <f t="shared" si="0"/>
        <v>105</v>
      </c>
      <c r="AA9" s="162">
        <f t="shared" si="0"/>
        <v>3</v>
      </c>
      <c r="AB9" s="163">
        <f t="shared" si="0"/>
        <v>1</v>
      </c>
      <c r="AC9" s="181">
        <f t="shared" si="0"/>
        <v>4</v>
      </c>
      <c r="AD9" s="190">
        <f t="shared" si="0"/>
        <v>84</v>
      </c>
      <c r="AE9" s="164">
        <f t="shared" si="0"/>
        <v>25</v>
      </c>
      <c r="AF9" s="165">
        <f t="shared" si="0"/>
        <v>109</v>
      </c>
      <c r="AG9" s="162">
        <f t="shared" si="0"/>
        <v>88</v>
      </c>
      <c r="AH9" s="163">
        <f t="shared" si="0"/>
        <v>20</v>
      </c>
      <c r="AI9" s="181">
        <f aca="true" t="shared" si="1" ref="AI9:BN9">SUM(AI10:AI12)</f>
        <v>108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88</v>
      </c>
      <c r="AQ9" s="164">
        <f t="shared" si="1"/>
        <v>20</v>
      </c>
      <c r="AR9" s="204">
        <f t="shared" si="1"/>
        <v>108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aca="true" t="shared" si="2" ref="BO9:CH9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ht="15">
      <c r="A10" s="341"/>
      <c r="B10" s="121" t="s">
        <v>5</v>
      </c>
      <c r="C10" s="133"/>
      <c r="D10" s="97">
        <f>+Y10+AT10+BO10</f>
        <v>3</v>
      </c>
      <c r="E10" s="112">
        <f>SUM(C10:D10)</f>
        <v>3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3</v>
      </c>
      <c r="K10" s="146">
        <f>SUM(I10:J10)</f>
        <v>3</v>
      </c>
      <c r="L10" s="145"/>
      <c r="M10" s="97">
        <f>+AH10+BC10+BX10</f>
        <v>3</v>
      </c>
      <c r="N10" s="146">
        <f>SUM(L10:M10)</f>
        <v>3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3</v>
      </c>
      <c r="W10" s="134">
        <f>SUM(U10:V10)</f>
        <v>3</v>
      </c>
      <c r="X10" s="205"/>
      <c r="Y10" s="83">
        <v>3</v>
      </c>
      <c r="Z10" s="182">
        <f>SUM(X10:Y10)</f>
        <v>3</v>
      </c>
      <c r="AA10" s="166"/>
      <c r="AB10" s="83"/>
      <c r="AC10" s="182">
        <f>SUM(AA10:AB10)</f>
        <v>0</v>
      </c>
      <c r="AD10" s="191"/>
      <c r="AE10" s="97">
        <f>+Y10+AB10</f>
        <v>3</v>
      </c>
      <c r="AF10" s="167">
        <f>SUM(AD10:AE10)</f>
        <v>3</v>
      </c>
      <c r="AG10" s="166"/>
      <c r="AH10" s="83">
        <v>3</v>
      </c>
      <c r="AI10" s="182">
        <f>SUM(AG10:AH10)</f>
        <v>3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3</v>
      </c>
      <c r="AR10" s="206">
        <f>SUM(AP10:AQ10)</f>
        <v>3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ht="15">
      <c r="A11" s="341"/>
      <c r="B11" s="121" t="s">
        <v>6</v>
      </c>
      <c r="C11" s="133"/>
      <c r="D11" s="97">
        <f aca="true" t="shared" si="3" ref="D11:D12">+Y11+AT11+BO11</f>
        <v>7</v>
      </c>
      <c r="E11" s="112">
        <f aca="true" t="shared" si="4" ref="E11:E13">SUM(C11:D11)</f>
        <v>7</v>
      </c>
      <c r="F11" s="145"/>
      <c r="G11" s="97">
        <f aca="true" t="shared" si="5" ref="G11:G12">+AB11+AW11+BR11</f>
        <v>0</v>
      </c>
      <c r="H11" s="146">
        <f aca="true" t="shared" si="6" ref="H11:H13">SUM(F11:G11)</f>
        <v>0</v>
      </c>
      <c r="I11" s="145"/>
      <c r="J11" s="97">
        <f aca="true" t="shared" si="7" ref="J11:J12">+AE11+AZ11+BU11</f>
        <v>7</v>
      </c>
      <c r="K11" s="146">
        <f aca="true" t="shared" si="8" ref="K11:K13">SUM(I11:J11)</f>
        <v>7</v>
      </c>
      <c r="L11" s="145"/>
      <c r="M11" s="97">
        <f aca="true" t="shared" si="9" ref="M11:M12">+AH11+BC11+BX11</f>
        <v>7</v>
      </c>
      <c r="N11" s="146">
        <f aca="true" t="shared" si="10" ref="N11:N13">SUM(L11:M11)</f>
        <v>7</v>
      </c>
      <c r="O11" s="145"/>
      <c r="P11" s="97">
        <f aca="true" t="shared" si="11" ref="P11:P12">+AK11+BF11+CA11</f>
        <v>0</v>
      </c>
      <c r="Q11" s="146">
        <f aca="true" t="shared" si="12" ref="Q11:Q13">SUM(O11:P11)</f>
        <v>0</v>
      </c>
      <c r="R11" s="145"/>
      <c r="S11" s="97">
        <f aca="true" t="shared" si="13" ref="S11:S12">+AN11+BI11+CD11</f>
        <v>0</v>
      </c>
      <c r="T11" s="146">
        <f aca="true" t="shared" si="14" ref="T11:T13">SUM(R11:S11)</f>
        <v>0</v>
      </c>
      <c r="U11" s="145"/>
      <c r="V11" s="97">
        <f aca="true" t="shared" si="15" ref="V11:V12">+AQ11+BL11+CG11</f>
        <v>7</v>
      </c>
      <c r="W11" s="134">
        <f aca="true" t="shared" si="16" ref="W11:W13">SUM(U11:V11)</f>
        <v>7</v>
      </c>
      <c r="X11" s="205"/>
      <c r="Y11" s="83">
        <v>7</v>
      </c>
      <c r="Z11" s="182">
        <f aca="true" t="shared" si="17" ref="Z11:Z40">SUM(X11:Y11)</f>
        <v>7</v>
      </c>
      <c r="AA11" s="166"/>
      <c r="AB11" s="83"/>
      <c r="AC11" s="182">
        <f aca="true" t="shared" si="18" ref="AC11:AC13">SUM(AA11:AB11)</f>
        <v>0</v>
      </c>
      <c r="AD11" s="191"/>
      <c r="AE11" s="97">
        <f>+Y11+AB11</f>
        <v>7</v>
      </c>
      <c r="AF11" s="167">
        <f aca="true" t="shared" si="19" ref="AF11:AF13">SUM(AD11:AE11)</f>
        <v>7</v>
      </c>
      <c r="AG11" s="166"/>
      <c r="AH11" s="83">
        <v>7</v>
      </c>
      <c r="AI11" s="182">
        <f aca="true" t="shared" si="20" ref="AI11:AI13">SUM(AG11:AH11)</f>
        <v>7</v>
      </c>
      <c r="AJ11" s="166"/>
      <c r="AK11" s="83"/>
      <c r="AL11" s="182">
        <f aca="true" t="shared" si="21" ref="AL11:AL13">SUM(AJ11:AK11)</f>
        <v>0</v>
      </c>
      <c r="AM11" s="166"/>
      <c r="AN11" s="83"/>
      <c r="AO11" s="182">
        <f aca="true" t="shared" si="22" ref="AO11:AO13">SUM(AM11:AN11)</f>
        <v>0</v>
      </c>
      <c r="AP11" s="191"/>
      <c r="AQ11" s="97">
        <f aca="true" t="shared" si="23" ref="AQ11:AQ12">+AH11+AK11-AN11</f>
        <v>7</v>
      </c>
      <c r="AR11" s="206">
        <f aca="true" t="shared" si="24" ref="AR11:AR13">SUM(AP11:AQ11)</f>
        <v>7</v>
      </c>
      <c r="AS11" s="205"/>
      <c r="AT11" s="83"/>
      <c r="AU11" s="182">
        <f aca="true" t="shared" si="25" ref="AU11:AU13">SUM(AS11:AT11)</f>
        <v>0</v>
      </c>
      <c r="AV11" s="166"/>
      <c r="AW11" s="83"/>
      <c r="AX11" s="182">
        <f aca="true" t="shared" si="26" ref="AX11:AX13">SUM(AV11:AW11)</f>
        <v>0</v>
      </c>
      <c r="AY11" s="191"/>
      <c r="AZ11" s="97">
        <f>+AT11+AW11</f>
        <v>0</v>
      </c>
      <c r="BA11" s="167">
        <f aca="true" t="shared" si="27" ref="BA11:BA13">SUM(AY11:AZ11)</f>
        <v>0</v>
      </c>
      <c r="BB11" s="166"/>
      <c r="BC11" s="83"/>
      <c r="BD11" s="182">
        <f aca="true" t="shared" si="28" ref="BD11:BD13">SUM(BB11:BC11)</f>
        <v>0</v>
      </c>
      <c r="BE11" s="166"/>
      <c r="BF11" s="83"/>
      <c r="BG11" s="182">
        <f aca="true" t="shared" si="29" ref="BG11:BG13">SUM(BE11:BF11)</f>
        <v>0</v>
      </c>
      <c r="BH11" s="166"/>
      <c r="BI11" s="83"/>
      <c r="BJ11" s="182">
        <f aca="true" t="shared" si="30" ref="BJ11:BJ13">SUM(BH11:BI11)</f>
        <v>0</v>
      </c>
      <c r="BK11" s="191"/>
      <c r="BL11" s="97">
        <f aca="true" t="shared" si="31" ref="BL11:BL12">+BC11+BF11-BI11</f>
        <v>0</v>
      </c>
      <c r="BM11" s="206">
        <f aca="true" t="shared" si="32" ref="BM11:BM13">SUM(BK11:BL11)</f>
        <v>0</v>
      </c>
      <c r="BN11" s="205"/>
      <c r="BO11" s="83"/>
      <c r="BP11" s="182">
        <f aca="true" t="shared" si="33" ref="BP11:BP13">SUM(BN11:BO11)</f>
        <v>0</v>
      </c>
      <c r="BQ11" s="166"/>
      <c r="BR11" s="83"/>
      <c r="BS11" s="182">
        <f aca="true" t="shared" si="34" ref="BS11:BS13">SUM(BQ11:BR11)</f>
        <v>0</v>
      </c>
      <c r="BT11" s="191"/>
      <c r="BU11" s="97">
        <f>+BO11+BR11</f>
        <v>0</v>
      </c>
      <c r="BV11" s="167">
        <f aca="true" t="shared" si="35" ref="BV11:BV13">SUM(BT11:BU11)</f>
        <v>0</v>
      </c>
      <c r="BW11" s="166"/>
      <c r="BX11" s="83"/>
      <c r="BY11" s="182">
        <f aca="true" t="shared" si="36" ref="BY11:BY13">SUM(BW11:BX11)</f>
        <v>0</v>
      </c>
      <c r="BZ11" s="166"/>
      <c r="CA11" s="83"/>
      <c r="CB11" s="182">
        <f aca="true" t="shared" si="37" ref="CB11:CB13">SUM(BZ11:CA11)</f>
        <v>0</v>
      </c>
      <c r="CC11" s="166"/>
      <c r="CD11" s="83"/>
      <c r="CE11" s="182">
        <f aca="true" t="shared" si="38" ref="CE11:CE13">SUM(CC11:CD11)</f>
        <v>0</v>
      </c>
      <c r="CF11" s="191"/>
      <c r="CG11" s="97">
        <f aca="true" t="shared" si="39" ref="CG11:CG12">+BX11+CA11-CD11</f>
        <v>0</v>
      </c>
      <c r="CH11" s="206">
        <f aca="true" t="shared" si="40" ref="CH11:CH13">SUM(CF11:CG11)</f>
        <v>0</v>
      </c>
    </row>
    <row r="12" spans="1:86" ht="15.75" thickBot="1">
      <c r="A12" s="341"/>
      <c r="B12" s="121" t="s">
        <v>7</v>
      </c>
      <c r="C12" s="148">
        <f>+X12+AS12+BN12</f>
        <v>81</v>
      </c>
      <c r="D12" s="98">
        <f t="shared" si="3"/>
        <v>14</v>
      </c>
      <c r="E12" s="114">
        <f t="shared" si="4"/>
        <v>95</v>
      </c>
      <c r="F12" s="147">
        <f>+AA12+AV12+BQ12</f>
        <v>3</v>
      </c>
      <c r="G12" s="98">
        <f t="shared" si="5"/>
        <v>1</v>
      </c>
      <c r="H12" s="149">
        <f t="shared" si="6"/>
        <v>4</v>
      </c>
      <c r="I12" s="147">
        <f>+AD12+AY12+BT12</f>
        <v>84</v>
      </c>
      <c r="J12" s="98">
        <f t="shared" si="7"/>
        <v>15</v>
      </c>
      <c r="K12" s="149">
        <f t="shared" si="8"/>
        <v>99</v>
      </c>
      <c r="L12" s="147">
        <f>+AG12+BB12+BW12</f>
        <v>88</v>
      </c>
      <c r="M12" s="98">
        <f t="shared" si="9"/>
        <v>10</v>
      </c>
      <c r="N12" s="149">
        <f t="shared" si="10"/>
        <v>98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88</v>
      </c>
      <c r="V12" s="98">
        <f t="shared" si="15"/>
        <v>10</v>
      </c>
      <c r="W12" s="136">
        <f t="shared" si="16"/>
        <v>98</v>
      </c>
      <c r="X12" s="207">
        <v>81</v>
      </c>
      <c r="Y12" s="91">
        <v>14</v>
      </c>
      <c r="Z12" s="183">
        <f t="shared" si="17"/>
        <v>95</v>
      </c>
      <c r="AA12" s="168">
        <v>3</v>
      </c>
      <c r="AB12" s="91">
        <v>1</v>
      </c>
      <c r="AC12" s="183">
        <f t="shared" si="18"/>
        <v>4</v>
      </c>
      <c r="AD12" s="147">
        <f>+X12+AA12</f>
        <v>84</v>
      </c>
      <c r="AE12" s="98">
        <f>+Y12+AB12</f>
        <v>15</v>
      </c>
      <c r="AF12" s="169">
        <f t="shared" si="19"/>
        <v>99</v>
      </c>
      <c r="AG12" s="168">
        <v>88</v>
      </c>
      <c r="AH12" s="91">
        <v>10</v>
      </c>
      <c r="AI12" s="183">
        <f t="shared" si="20"/>
        <v>98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88</v>
      </c>
      <c r="AQ12" s="98">
        <f t="shared" si="23"/>
        <v>10</v>
      </c>
      <c r="AR12" s="208">
        <f t="shared" si="24"/>
        <v>98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>
      <c r="A13" s="341">
        <v>2</v>
      </c>
      <c r="B13" s="120" t="s">
        <v>8</v>
      </c>
      <c r="C13" s="199">
        <f>C15</f>
        <v>17</v>
      </c>
      <c r="D13" s="151">
        <f>D14+D15</f>
        <v>11</v>
      </c>
      <c r="E13" s="152">
        <f t="shared" si="4"/>
        <v>28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17</v>
      </c>
      <c r="J13" s="151">
        <f>J14+J15</f>
        <v>11</v>
      </c>
      <c r="K13" s="153">
        <f t="shared" si="8"/>
        <v>28</v>
      </c>
      <c r="L13" s="150">
        <f>L15</f>
        <v>18</v>
      </c>
      <c r="M13" s="151">
        <f>M14+M15</f>
        <v>11</v>
      </c>
      <c r="N13" s="153">
        <f t="shared" si="10"/>
        <v>29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18</v>
      </c>
      <c r="V13" s="151">
        <f>V14+V15</f>
        <v>11</v>
      </c>
      <c r="W13" s="200">
        <f t="shared" si="16"/>
        <v>29</v>
      </c>
      <c r="X13" s="203">
        <f>X15</f>
        <v>17</v>
      </c>
      <c r="Y13" s="163">
        <f>Y14+Y15</f>
        <v>11</v>
      </c>
      <c r="Z13" s="181">
        <f t="shared" si="17"/>
        <v>28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17</v>
      </c>
      <c r="AE13" s="164">
        <f>AE14+AE15</f>
        <v>11</v>
      </c>
      <c r="AF13" s="165">
        <f t="shared" si="19"/>
        <v>28</v>
      </c>
      <c r="AG13" s="162">
        <f>AG15</f>
        <v>18</v>
      </c>
      <c r="AH13" s="163">
        <f>AH14+AH15</f>
        <v>11</v>
      </c>
      <c r="AI13" s="181">
        <f t="shared" si="20"/>
        <v>29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18</v>
      </c>
      <c r="AQ13" s="164">
        <f>AQ14+AQ15</f>
        <v>11</v>
      </c>
      <c r="AR13" s="204">
        <f t="shared" si="24"/>
        <v>29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ht="15">
      <c r="A14" s="341"/>
      <c r="B14" s="121" t="s">
        <v>6</v>
      </c>
      <c r="C14" s="133"/>
      <c r="D14" s="97">
        <f aca="true" t="shared" si="41" ref="D14:D15">+Y14+AT14+BO14</f>
        <v>3</v>
      </c>
      <c r="E14" s="112">
        <f>D14</f>
        <v>3</v>
      </c>
      <c r="F14" s="145"/>
      <c r="G14" s="97">
        <f aca="true" t="shared" si="42" ref="G14:G15">+AB14+AW14+BR14</f>
        <v>0</v>
      </c>
      <c r="H14" s="146">
        <f>G14</f>
        <v>0</v>
      </c>
      <c r="I14" s="145"/>
      <c r="J14" s="97">
        <f aca="true" t="shared" si="43" ref="J14:J15">+AE14+AZ14+BU14</f>
        <v>3</v>
      </c>
      <c r="K14" s="146">
        <f>J14</f>
        <v>3</v>
      </c>
      <c r="L14" s="145"/>
      <c r="M14" s="97">
        <f aca="true" t="shared" si="44" ref="M14:M15">+AH14+BC14+BX14</f>
        <v>3</v>
      </c>
      <c r="N14" s="146">
        <f>M14</f>
        <v>3</v>
      </c>
      <c r="O14" s="145"/>
      <c r="P14" s="97">
        <f aca="true" t="shared" si="45" ref="P14:P15">+AK14+BF14+CA14</f>
        <v>0</v>
      </c>
      <c r="Q14" s="146">
        <f>P14</f>
        <v>0</v>
      </c>
      <c r="R14" s="145"/>
      <c r="S14" s="97">
        <f aca="true" t="shared" si="46" ref="S14:S15">+AN14+BI14+CD14</f>
        <v>0</v>
      </c>
      <c r="T14" s="146">
        <f>S14</f>
        <v>0</v>
      </c>
      <c r="U14" s="145"/>
      <c r="V14" s="97">
        <f aca="true" t="shared" si="47" ref="V14:V15">+AQ14+BL14+CG14</f>
        <v>3</v>
      </c>
      <c r="W14" s="134">
        <f>V14</f>
        <v>3</v>
      </c>
      <c r="X14" s="205"/>
      <c r="Y14" s="83">
        <v>3</v>
      </c>
      <c r="Z14" s="182">
        <f>Y14</f>
        <v>3</v>
      </c>
      <c r="AA14" s="166"/>
      <c r="AB14" s="83"/>
      <c r="AC14" s="182">
        <f>AB14</f>
        <v>0</v>
      </c>
      <c r="AD14" s="191"/>
      <c r="AE14" s="97">
        <f>+Y14+AB14</f>
        <v>3</v>
      </c>
      <c r="AF14" s="167">
        <f>AE14</f>
        <v>3</v>
      </c>
      <c r="AG14" s="166"/>
      <c r="AH14" s="83">
        <v>3</v>
      </c>
      <c r="AI14" s="182">
        <f>AH14</f>
        <v>3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3</v>
      </c>
      <c r="AR14" s="206">
        <f>AQ14</f>
        <v>3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>
      <c r="A15" s="341"/>
      <c r="B15" s="121" t="s">
        <v>7</v>
      </c>
      <c r="C15" s="148">
        <f>+X15+AS15+BN15</f>
        <v>17</v>
      </c>
      <c r="D15" s="98">
        <f t="shared" si="41"/>
        <v>8</v>
      </c>
      <c r="E15" s="114">
        <f aca="true" t="shared" si="48" ref="E15">SUM(C15:D15)</f>
        <v>25</v>
      </c>
      <c r="F15" s="147">
        <f>+AA15+AV15+BQ15</f>
        <v>0</v>
      </c>
      <c r="G15" s="98">
        <f t="shared" si="42"/>
        <v>0</v>
      </c>
      <c r="H15" s="149">
        <f aca="true" t="shared" si="49" ref="H15">SUM(F15:G15)</f>
        <v>0</v>
      </c>
      <c r="I15" s="147">
        <f>+AD15+AY15+BT15</f>
        <v>17</v>
      </c>
      <c r="J15" s="98">
        <f t="shared" si="43"/>
        <v>8</v>
      </c>
      <c r="K15" s="149">
        <f aca="true" t="shared" si="50" ref="K15">SUM(I15:J15)</f>
        <v>25</v>
      </c>
      <c r="L15" s="147">
        <f>+AG15+BB15+BW15</f>
        <v>18</v>
      </c>
      <c r="M15" s="98">
        <f t="shared" si="44"/>
        <v>8</v>
      </c>
      <c r="N15" s="149">
        <f aca="true" t="shared" si="51" ref="N15">SUM(L15:M15)</f>
        <v>26</v>
      </c>
      <c r="O15" s="147">
        <f>+AJ15+BE15+BZ15</f>
        <v>0</v>
      </c>
      <c r="P15" s="98">
        <f t="shared" si="45"/>
        <v>0</v>
      </c>
      <c r="Q15" s="149">
        <f aca="true" t="shared" si="52" ref="Q15">SUM(O15:P15)</f>
        <v>0</v>
      </c>
      <c r="R15" s="147">
        <f>+AM15+BH15+CC15</f>
        <v>0</v>
      </c>
      <c r="S15" s="98">
        <f t="shared" si="46"/>
        <v>0</v>
      </c>
      <c r="T15" s="149">
        <f aca="true" t="shared" si="53" ref="T15">SUM(R15:S15)</f>
        <v>0</v>
      </c>
      <c r="U15" s="147">
        <f>+AP15+BK15+CF15</f>
        <v>18</v>
      </c>
      <c r="V15" s="98">
        <f t="shared" si="47"/>
        <v>8</v>
      </c>
      <c r="W15" s="136">
        <f aca="true" t="shared" si="54" ref="W15">SUM(U15:V15)</f>
        <v>26</v>
      </c>
      <c r="X15" s="207">
        <v>17</v>
      </c>
      <c r="Y15" s="91">
        <v>8</v>
      </c>
      <c r="Z15" s="183">
        <f aca="true" t="shared" si="55" ref="Z15">SUM(X15:Y15)</f>
        <v>25</v>
      </c>
      <c r="AA15" s="168"/>
      <c r="AB15" s="91"/>
      <c r="AC15" s="183">
        <f aca="true" t="shared" si="56" ref="AC15">SUM(AA15:AB15)</f>
        <v>0</v>
      </c>
      <c r="AD15" s="147">
        <f>+X15+AA15</f>
        <v>17</v>
      </c>
      <c r="AE15" s="98">
        <f>+Y15+AB15</f>
        <v>8</v>
      </c>
      <c r="AF15" s="169">
        <f aca="true" t="shared" si="57" ref="AF15">SUM(AD15:AE15)</f>
        <v>25</v>
      </c>
      <c r="AG15" s="168">
        <v>18</v>
      </c>
      <c r="AH15" s="91">
        <v>8</v>
      </c>
      <c r="AI15" s="183">
        <f aca="true" t="shared" si="58" ref="AI15">SUM(AG15:AH15)</f>
        <v>26</v>
      </c>
      <c r="AJ15" s="168"/>
      <c r="AK15" s="91"/>
      <c r="AL15" s="183">
        <f aca="true" t="shared" si="59" ref="AL15">SUM(AJ15:AK15)</f>
        <v>0</v>
      </c>
      <c r="AM15" s="168"/>
      <c r="AN15" s="91"/>
      <c r="AO15" s="183">
        <f aca="true" t="shared" si="60" ref="AO15">SUM(AM15:AN15)</f>
        <v>0</v>
      </c>
      <c r="AP15" s="147">
        <f>+AG15+AJ15-AM15</f>
        <v>18</v>
      </c>
      <c r="AQ15" s="98">
        <f>+AH15+AK15-AN15</f>
        <v>8</v>
      </c>
      <c r="AR15" s="208">
        <f aca="true" t="shared" si="61" ref="AR15">SUM(AP15:AQ15)</f>
        <v>26</v>
      </c>
      <c r="AS15" s="207"/>
      <c r="AT15" s="91"/>
      <c r="AU15" s="183">
        <f aca="true" t="shared" si="62" ref="AU15">SUM(AS15:AT15)</f>
        <v>0</v>
      </c>
      <c r="AV15" s="168"/>
      <c r="AW15" s="91"/>
      <c r="AX15" s="183">
        <f aca="true" t="shared" si="63" ref="AX15">SUM(AV15:AW15)</f>
        <v>0</v>
      </c>
      <c r="AY15" s="147">
        <f>+AS15+AV15</f>
        <v>0</v>
      </c>
      <c r="AZ15" s="98">
        <f>+AT15+AW15</f>
        <v>0</v>
      </c>
      <c r="BA15" s="169">
        <f aca="true" t="shared" si="64" ref="BA15">SUM(AY15:AZ15)</f>
        <v>0</v>
      </c>
      <c r="BB15" s="168"/>
      <c r="BC15" s="91"/>
      <c r="BD15" s="183">
        <f aca="true" t="shared" si="65" ref="BD15">SUM(BB15:BC15)</f>
        <v>0</v>
      </c>
      <c r="BE15" s="168"/>
      <c r="BF15" s="91"/>
      <c r="BG15" s="183">
        <f aca="true" t="shared" si="66" ref="BG15">SUM(BE15:BF15)</f>
        <v>0</v>
      </c>
      <c r="BH15" s="168"/>
      <c r="BI15" s="91"/>
      <c r="BJ15" s="183">
        <f aca="true" t="shared" si="67" ref="BJ15">SUM(BH15:BI15)</f>
        <v>0</v>
      </c>
      <c r="BK15" s="147">
        <f>+BB15+BE15-BH15</f>
        <v>0</v>
      </c>
      <c r="BL15" s="98">
        <f>+BC15+BF15-BI15</f>
        <v>0</v>
      </c>
      <c r="BM15" s="208">
        <f aca="true" t="shared" si="68" ref="BM15">SUM(BK15:BL15)</f>
        <v>0</v>
      </c>
      <c r="BN15" s="207"/>
      <c r="BO15" s="91"/>
      <c r="BP15" s="183">
        <f aca="true" t="shared" si="69" ref="BP15">SUM(BN15:BO15)</f>
        <v>0</v>
      </c>
      <c r="BQ15" s="168"/>
      <c r="BR15" s="91"/>
      <c r="BS15" s="183">
        <f aca="true" t="shared" si="70" ref="BS15">SUM(BQ15:BR15)</f>
        <v>0</v>
      </c>
      <c r="BT15" s="147">
        <f>+BN15+BQ15</f>
        <v>0</v>
      </c>
      <c r="BU15" s="98">
        <f>+BO15+BR15</f>
        <v>0</v>
      </c>
      <c r="BV15" s="169">
        <f aca="true" t="shared" si="71" ref="BV15">SUM(BT15:BU15)</f>
        <v>0</v>
      </c>
      <c r="BW15" s="168"/>
      <c r="BX15" s="91"/>
      <c r="BY15" s="183">
        <f aca="true" t="shared" si="72" ref="BY15">SUM(BW15:BX15)</f>
        <v>0</v>
      </c>
      <c r="BZ15" s="168"/>
      <c r="CA15" s="91"/>
      <c r="CB15" s="183">
        <f aca="true" t="shared" si="73" ref="CB15">SUM(BZ15:CA15)</f>
        <v>0</v>
      </c>
      <c r="CC15" s="168"/>
      <c r="CD15" s="91"/>
      <c r="CE15" s="183">
        <f aca="true" t="shared" si="74" ref="CE15">SUM(CC15:CD15)</f>
        <v>0</v>
      </c>
      <c r="CF15" s="147">
        <f>+BW15+BZ15-CC15</f>
        <v>0</v>
      </c>
      <c r="CG15" s="98">
        <f>+BX15+CA15-CD15</f>
        <v>0</v>
      </c>
      <c r="CH15" s="208">
        <f aca="true" t="shared" si="75" ref="CH15">SUM(CF15:CG15)</f>
        <v>0</v>
      </c>
    </row>
    <row r="16" spans="1:86" ht="72.75">
      <c r="A16" s="341">
        <v>3</v>
      </c>
      <c r="B16" s="122" t="s">
        <v>54</v>
      </c>
      <c r="C16" s="199">
        <f>C17+C20+C23+C26+C29</f>
        <v>8</v>
      </c>
      <c r="D16" s="151">
        <f aca="true" t="shared" si="76" ref="D16:E16">D17+D20+D23+D26+D29</f>
        <v>6</v>
      </c>
      <c r="E16" s="152">
        <f t="shared" si="76"/>
        <v>14</v>
      </c>
      <c r="F16" s="150">
        <f>F17+F20+F23+F26+F29</f>
        <v>1</v>
      </c>
      <c r="G16" s="151">
        <f aca="true" t="shared" si="77" ref="G16:H16">G17+G20+G23+G26+G29</f>
        <v>0</v>
      </c>
      <c r="H16" s="153">
        <f t="shared" si="77"/>
        <v>1</v>
      </c>
      <c r="I16" s="150">
        <f>I17+I20+I23+I26+I29</f>
        <v>9</v>
      </c>
      <c r="J16" s="151">
        <f aca="true" t="shared" si="78" ref="J16:K16">J17+J20+J23+J26+J29</f>
        <v>6</v>
      </c>
      <c r="K16" s="153">
        <f t="shared" si="78"/>
        <v>15</v>
      </c>
      <c r="L16" s="150">
        <f>L17+L20+L23+L26+L29</f>
        <v>11</v>
      </c>
      <c r="M16" s="151">
        <f aca="true" t="shared" si="79" ref="M16:N16">M17+M20+M23+M26+M29</f>
        <v>6</v>
      </c>
      <c r="N16" s="153">
        <f t="shared" si="79"/>
        <v>17</v>
      </c>
      <c r="O16" s="150">
        <f>O17+O20+O23+O26+O29</f>
        <v>0</v>
      </c>
      <c r="P16" s="151">
        <f aca="true" t="shared" si="80" ref="P16:Q16">P17+P20+P23+P26+P29</f>
        <v>0</v>
      </c>
      <c r="Q16" s="153">
        <f t="shared" si="80"/>
        <v>0</v>
      </c>
      <c r="R16" s="150">
        <f>R17+R20+R23+R26+R29</f>
        <v>0</v>
      </c>
      <c r="S16" s="151">
        <f aca="true" t="shared" si="81" ref="S16:T16">S17+S20+S23+S26+S29</f>
        <v>0</v>
      </c>
      <c r="T16" s="153">
        <f t="shared" si="81"/>
        <v>0</v>
      </c>
      <c r="U16" s="150">
        <f>U17+U20+U23+U26+U29</f>
        <v>11</v>
      </c>
      <c r="V16" s="151">
        <f aca="true" t="shared" si="82" ref="V16:W16">V17+V20+V23+V26+V29</f>
        <v>6</v>
      </c>
      <c r="W16" s="200">
        <f t="shared" si="82"/>
        <v>17</v>
      </c>
      <c r="X16" s="203">
        <f>X17+X20+X23+X26+X29</f>
        <v>8</v>
      </c>
      <c r="Y16" s="163">
        <f aca="true" t="shared" si="83" ref="Y16:Z16">Y17+Y20+Y23+Y26+Y29</f>
        <v>6</v>
      </c>
      <c r="Z16" s="181">
        <f t="shared" si="83"/>
        <v>14</v>
      </c>
      <c r="AA16" s="162">
        <f>AA17+AA20+AA23+AA26+AA29</f>
        <v>1</v>
      </c>
      <c r="AB16" s="163">
        <f aca="true" t="shared" si="84" ref="AB16:AC16">AB17+AB20+AB23+AB26+AB29</f>
        <v>0</v>
      </c>
      <c r="AC16" s="181">
        <f t="shared" si="84"/>
        <v>1</v>
      </c>
      <c r="AD16" s="190">
        <f>AD17+AD20+AD23+AD26+AD29</f>
        <v>9</v>
      </c>
      <c r="AE16" s="164">
        <f aca="true" t="shared" si="85" ref="AE16:AF16">AE17+AE20+AE23+AE26+AE29</f>
        <v>6</v>
      </c>
      <c r="AF16" s="165">
        <f t="shared" si="85"/>
        <v>15</v>
      </c>
      <c r="AG16" s="162">
        <f>AG17+AG20+AG23+AG26+AG29</f>
        <v>11</v>
      </c>
      <c r="AH16" s="163">
        <f aca="true" t="shared" si="86" ref="AH16:AI16">AH17+AH20+AH23+AH26+AH29</f>
        <v>6</v>
      </c>
      <c r="AI16" s="181">
        <f t="shared" si="86"/>
        <v>17</v>
      </c>
      <c r="AJ16" s="162">
        <f>AJ17+AJ20+AJ23+AJ26+AJ29</f>
        <v>0</v>
      </c>
      <c r="AK16" s="163">
        <f aca="true" t="shared" si="87" ref="AK16:AL16">AK17+AK20+AK23+AK26+AK29</f>
        <v>0</v>
      </c>
      <c r="AL16" s="181">
        <f t="shared" si="87"/>
        <v>0</v>
      </c>
      <c r="AM16" s="162">
        <f>AM17+AM20+AM23+AM26+AM29</f>
        <v>0</v>
      </c>
      <c r="AN16" s="163">
        <f aca="true" t="shared" si="88" ref="AN16:AO16">AN17+AN20+AN23+AN26+AN29</f>
        <v>0</v>
      </c>
      <c r="AO16" s="181">
        <f t="shared" si="88"/>
        <v>0</v>
      </c>
      <c r="AP16" s="190">
        <f>AP17+AP20+AP23+AP26+AP29</f>
        <v>11</v>
      </c>
      <c r="AQ16" s="164">
        <f aca="true" t="shared" si="89" ref="AQ16:AR16">AQ17+AQ20+AQ23+AQ26+AQ29</f>
        <v>6</v>
      </c>
      <c r="AR16" s="204">
        <f t="shared" si="89"/>
        <v>17</v>
      </c>
      <c r="AS16" s="203">
        <f>AS17+AS20+AS23+AS26+AS29</f>
        <v>0</v>
      </c>
      <c r="AT16" s="163">
        <f aca="true" t="shared" si="90" ref="AT16:AU16">AT17+AT20+AT23+AT26+AT29</f>
        <v>0</v>
      </c>
      <c r="AU16" s="181">
        <f t="shared" si="90"/>
        <v>0</v>
      </c>
      <c r="AV16" s="162">
        <f>AV17+AV20+AV23+AV26+AV29</f>
        <v>0</v>
      </c>
      <c r="AW16" s="163">
        <f aca="true" t="shared" si="91" ref="AW16:AX16">AW17+AW20+AW23+AW26+AW29</f>
        <v>0</v>
      </c>
      <c r="AX16" s="181">
        <f t="shared" si="91"/>
        <v>0</v>
      </c>
      <c r="AY16" s="190">
        <f>AY17+AY20+AY23+AY26+AY29</f>
        <v>0</v>
      </c>
      <c r="AZ16" s="164">
        <f aca="true" t="shared" si="92" ref="AZ16:BA16">AZ17+AZ20+AZ23+AZ26+AZ29</f>
        <v>0</v>
      </c>
      <c r="BA16" s="165">
        <f t="shared" si="92"/>
        <v>0</v>
      </c>
      <c r="BB16" s="162">
        <f>BB17+BB20+BB23+BB26+BB29</f>
        <v>0</v>
      </c>
      <c r="BC16" s="163">
        <f aca="true" t="shared" si="93" ref="BC16:BD16">BC17+BC20+BC23+BC26+BC29</f>
        <v>0</v>
      </c>
      <c r="BD16" s="181">
        <f t="shared" si="93"/>
        <v>0</v>
      </c>
      <c r="BE16" s="162">
        <f>BE17+BE20+BE23+BE26+BE29</f>
        <v>0</v>
      </c>
      <c r="BF16" s="163">
        <f aca="true" t="shared" si="94" ref="BF16:BG16">BF17+BF20+BF23+BF26+BF29</f>
        <v>0</v>
      </c>
      <c r="BG16" s="181">
        <f t="shared" si="94"/>
        <v>0</v>
      </c>
      <c r="BH16" s="162">
        <f>BH17+BH20+BH23+BH26+BH29</f>
        <v>0</v>
      </c>
      <c r="BI16" s="163">
        <f aca="true" t="shared" si="95" ref="BI16:BJ16">BI17+BI20+BI23+BI26+BI29</f>
        <v>0</v>
      </c>
      <c r="BJ16" s="181">
        <f t="shared" si="95"/>
        <v>0</v>
      </c>
      <c r="BK16" s="190">
        <f>BK17+BK20+BK23+BK26+BK29</f>
        <v>0</v>
      </c>
      <c r="BL16" s="164">
        <f aca="true" t="shared" si="96" ref="BL16:BM1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aca="true" t="shared" si="97" ref="BO16:BP16">BO17+BO20+BO23+BO26+BO29</f>
        <v>0</v>
      </c>
      <c r="BP16" s="181">
        <f t="shared" si="97"/>
        <v>0</v>
      </c>
      <c r="BQ16" s="162">
        <f>BQ17+BQ20+BQ23+BQ26+BQ29</f>
        <v>0</v>
      </c>
      <c r="BR16" s="163">
        <f aca="true" t="shared" si="98" ref="BR16:BS16">BR17+BR20+BR23+BR26+BR29</f>
        <v>0</v>
      </c>
      <c r="BS16" s="181">
        <f t="shared" si="98"/>
        <v>0</v>
      </c>
      <c r="BT16" s="190">
        <f>BT17+BT20+BT23+BT26+BT29</f>
        <v>0</v>
      </c>
      <c r="BU16" s="164">
        <f aca="true" t="shared" si="99" ref="BU16:BV16">BU17+BU20+BU23+BU26+BU29</f>
        <v>0</v>
      </c>
      <c r="BV16" s="165">
        <f t="shared" si="99"/>
        <v>0</v>
      </c>
      <c r="BW16" s="162">
        <f>BW17+BW20+BW23+BW26+BW29</f>
        <v>0</v>
      </c>
      <c r="BX16" s="163">
        <f aca="true" t="shared" si="100" ref="BX16:BY16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aca="true" t="shared" si="101" ref="CA16:CB16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aca="true" t="shared" si="102" ref="CD16:CE16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aca="true" t="shared" si="103" ref="CG16:CH16">CG17+CG20+CG23+CG26+CG29</f>
        <v>0</v>
      </c>
      <c r="CH16" s="204">
        <f t="shared" si="103"/>
        <v>0</v>
      </c>
    </row>
    <row r="17" spans="1:86" ht="15">
      <c r="A17" s="341"/>
      <c r="B17" s="123"/>
      <c r="C17" s="135">
        <f>C18+C19</f>
        <v>0</v>
      </c>
      <c r="D17" s="111">
        <f aca="true" t="shared" si="104" ref="D17:E17">D18+D19</f>
        <v>0</v>
      </c>
      <c r="E17" s="112">
        <f t="shared" si="104"/>
        <v>0</v>
      </c>
      <c r="F17" s="154">
        <f>F18+F19</f>
        <v>0</v>
      </c>
      <c r="G17" s="111">
        <f aca="true" t="shared" si="105" ref="G17:H17">G18+G19</f>
        <v>0</v>
      </c>
      <c r="H17" s="146">
        <f t="shared" si="105"/>
        <v>0</v>
      </c>
      <c r="I17" s="154">
        <f>I18+I19</f>
        <v>0</v>
      </c>
      <c r="J17" s="111">
        <f aca="true" t="shared" si="106" ref="J17:K17">J18+J19</f>
        <v>0</v>
      </c>
      <c r="K17" s="146">
        <f t="shared" si="106"/>
        <v>0</v>
      </c>
      <c r="L17" s="154">
        <f>L18+L19</f>
        <v>0</v>
      </c>
      <c r="M17" s="111">
        <f aca="true" t="shared" si="107" ref="M17:N17">M18+M19</f>
        <v>0</v>
      </c>
      <c r="N17" s="146">
        <f t="shared" si="107"/>
        <v>0</v>
      </c>
      <c r="O17" s="154">
        <f>O18+O19</f>
        <v>0</v>
      </c>
      <c r="P17" s="111">
        <f aca="true" t="shared" si="108" ref="P17:Q17">P18+P19</f>
        <v>0</v>
      </c>
      <c r="Q17" s="146">
        <f t="shared" si="108"/>
        <v>0</v>
      </c>
      <c r="R17" s="154">
        <f>R18+R19</f>
        <v>0</v>
      </c>
      <c r="S17" s="111">
        <f aca="true" t="shared" si="109" ref="S17:T17">S18+S19</f>
        <v>0</v>
      </c>
      <c r="T17" s="146">
        <f t="shared" si="109"/>
        <v>0</v>
      </c>
      <c r="U17" s="154">
        <f>U18+U19</f>
        <v>0</v>
      </c>
      <c r="V17" s="111">
        <f aca="true" t="shared" si="110" ref="V17:W17">V18+V19</f>
        <v>0</v>
      </c>
      <c r="W17" s="134">
        <f t="shared" si="110"/>
        <v>0</v>
      </c>
      <c r="X17" s="209">
        <f>X18+X19</f>
        <v>0</v>
      </c>
      <c r="Y17" s="2">
        <f aca="true" t="shared" si="111" ref="Y17:Z17">Y18+Y19</f>
        <v>0</v>
      </c>
      <c r="Z17" s="182">
        <f t="shared" si="111"/>
        <v>0</v>
      </c>
      <c r="AA17" s="170">
        <f>AA18+AA19</f>
        <v>0</v>
      </c>
      <c r="AB17" s="2">
        <f aca="true" t="shared" si="112" ref="AB17:AC17">AB18+AB19</f>
        <v>0</v>
      </c>
      <c r="AC17" s="182">
        <f t="shared" si="112"/>
        <v>0</v>
      </c>
      <c r="AD17" s="192">
        <f>AD18+AD19</f>
        <v>0</v>
      </c>
      <c r="AE17" s="97">
        <f aca="true" t="shared" si="113" ref="AE17:AF17">AE18+AE19</f>
        <v>0</v>
      </c>
      <c r="AF17" s="167">
        <f t="shared" si="113"/>
        <v>0</v>
      </c>
      <c r="AG17" s="170">
        <f>AG18+AG19</f>
        <v>0</v>
      </c>
      <c r="AH17" s="2">
        <f aca="true" t="shared" si="114" ref="AH17:AI17">AH18+AH19</f>
        <v>0</v>
      </c>
      <c r="AI17" s="182">
        <f t="shared" si="114"/>
        <v>0</v>
      </c>
      <c r="AJ17" s="170">
        <f>AJ18+AJ19</f>
        <v>0</v>
      </c>
      <c r="AK17" s="2">
        <f aca="true" t="shared" si="115" ref="AK17:AL17">AK18+AK19</f>
        <v>0</v>
      </c>
      <c r="AL17" s="182">
        <f t="shared" si="115"/>
        <v>0</v>
      </c>
      <c r="AM17" s="170">
        <f>AM18+AM19</f>
        <v>0</v>
      </c>
      <c r="AN17" s="2">
        <f aca="true" t="shared" si="116" ref="AN17:AO17">AN18+AN19</f>
        <v>0</v>
      </c>
      <c r="AO17" s="182">
        <f t="shared" si="116"/>
        <v>0</v>
      </c>
      <c r="AP17" s="192">
        <f>AP18+AP19</f>
        <v>0</v>
      </c>
      <c r="AQ17" s="97">
        <f aca="true" t="shared" si="117" ref="AQ17:AR17">AQ18+AQ19</f>
        <v>0</v>
      </c>
      <c r="AR17" s="206">
        <f t="shared" si="117"/>
        <v>0</v>
      </c>
      <c r="AS17" s="209">
        <f>AS18+AS19</f>
        <v>0</v>
      </c>
      <c r="AT17" s="2">
        <f aca="true" t="shared" si="118" ref="AT17:AU17">AT18+AT19</f>
        <v>0</v>
      </c>
      <c r="AU17" s="182">
        <f t="shared" si="118"/>
        <v>0</v>
      </c>
      <c r="AV17" s="170">
        <f>AV18+AV19</f>
        <v>0</v>
      </c>
      <c r="AW17" s="2">
        <f aca="true" t="shared" si="119" ref="AW17:AX17">AW18+AW19</f>
        <v>0</v>
      </c>
      <c r="AX17" s="182">
        <f t="shared" si="119"/>
        <v>0</v>
      </c>
      <c r="AY17" s="192">
        <f>AY18+AY19</f>
        <v>0</v>
      </c>
      <c r="AZ17" s="97">
        <f aca="true" t="shared" si="120" ref="AZ17:BA17">AZ18+AZ19</f>
        <v>0</v>
      </c>
      <c r="BA17" s="167">
        <f t="shared" si="120"/>
        <v>0</v>
      </c>
      <c r="BB17" s="170">
        <f>BB18+BB19</f>
        <v>0</v>
      </c>
      <c r="BC17" s="2">
        <f aca="true" t="shared" si="121" ref="BC17:BD17">BC18+BC19</f>
        <v>0</v>
      </c>
      <c r="BD17" s="182">
        <f t="shared" si="121"/>
        <v>0</v>
      </c>
      <c r="BE17" s="170">
        <f>BE18+BE19</f>
        <v>0</v>
      </c>
      <c r="BF17" s="2">
        <f aca="true" t="shared" si="122" ref="BF17:BG17">BF18+BF19</f>
        <v>0</v>
      </c>
      <c r="BG17" s="182">
        <f t="shared" si="122"/>
        <v>0</v>
      </c>
      <c r="BH17" s="170">
        <f>BH18+BH19</f>
        <v>0</v>
      </c>
      <c r="BI17" s="2">
        <f aca="true" t="shared" si="123" ref="BI17:BJ17">BI18+BI19</f>
        <v>0</v>
      </c>
      <c r="BJ17" s="182">
        <f t="shared" si="123"/>
        <v>0</v>
      </c>
      <c r="BK17" s="192">
        <f>BK18+BK19</f>
        <v>0</v>
      </c>
      <c r="BL17" s="97">
        <f aca="true" t="shared" si="124" ref="BL17:BM17">BL18+BL19</f>
        <v>0</v>
      </c>
      <c r="BM17" s="206">
        <f t="shared" si="124"/>
        <v>0</v>
      </c>
      <c r="BN17" s="209">
        <f>BN18+BN19</f>
        <v>0</v>
      </c>
      <c r="BO17" s="2">
        <f aca="true" t="shared" si="125" ref="BO17:BP17">BO18+BO19</f>
        <v>0</v>
      </c>
      <c r="BP17" s="182">
        <f t="shared" si="125"/>
        <v>0</v>
      </c>
      <c r="BQ17" s="170">
        <f>BQ18+BQ19</f>
        <v>0</v>
      </c>
      <c r="BR17" s="2">
        <f aca="true" t="shared" si="126" ref="BR17:BS17">BR18+BR19</f>
        <v>0</v>
      </c>
      <c r="BS17" s="182">
        <f t="shared" si="126"/>
        <v>0</v>
      </c>
      <c r="BT17" s="192">
        <f>BT18+BT19</f>
        <v>0</v>
      </c>
      <c r="BU17" s="97">
        <f aca="true" t="shared" si="127" ref="BU17:BV17">BU18+BU19</f>
        <v>0</v>
      </c>
      <c r="BV17" s="167">
        <f t="shared" si="127"/>
        <v>0</v>
      </c>
      <c r="BW17" s="170">
        <f>BW18+BW19</f>
        <v>0</v>
      </c>
      <c r="BX17" s="2">
        <f aca="true" t="shared" si="128" ref="BX17:BY17">BX18+BX19</f>
        <v>0</v>
      </c>
      <c r="BY17" s="182">
        <f t="shared" si="128"/>
        <v>0</v>
      </c>
      <c r="BZ17" s="170">
        <f>BZ18+BZ19</f>
        <v>0</v>
      </c>
      <c r="CA17" s="2">
        <f aca="true" t="shared" si="129" ref="CA17:CB17">CA18+CA19</f>
        <v>0</v>
      </c>
      <c r="CB17" s="182">
        <f t="shared" si="129"/>
        <v>0</v>
      </c>
      <c r="CC17" s="170">
        <f>CC18+CC19</f>
        <v>0</v>
      </c>
      <c r="CD17" s="2">
        <f aca="true" t="shared" si="130" ref="CD17:CE17">CD18+CD19</f>
        <v>0</v>
      </c>
      <c r="CE17" s="182">
        <f t="shared" si="130"/>
        <v>0</v>
      </c>
      <c r="CF17" s="192">
        <f>CF18+CF19</f>
        <v>0</v>
      </c>
      <c r="CG17" s="97">
        <f aca="true" t="shared" si="131" ref="CG17:CH17">CG18+CG19</f>
        <v>0</v>
      </c>
      <c r="CH17" s="206">
        <f t="shared" si="131"/>
        <v>0</v>
      </c>
    </row>
    <row r="18" spans="1:86" ht="15">
      <c r="A18" s="341"/>
      <c r="B18" s="121" t="s">
        <v>6</v>
      </c>
      <c r="C18" s="133"/>
      <c r="D18" s="97">
        <f aca="true" t="shared" si="132" ref="D18:D19">+Y18+AT18+BO18</f>
        <v>0</v>
      </c>
      <c r="E18" s="112">
        <f aca="true" t="shared" si="133" ref="E18:E19">SUM(C18:D18)</f>
        <v>0</v>
      </c>
      <c r="F18" s="145"/>
      <c r="G18" s="97">
        <f aca="true" t="shared" si="134" ref="G18:G19">+AB18+AW18+BR18</f>
        <v>0</v>
      </c>
      <c r="H18" s="146">
        <f aca="true" t="shared" si="135" ref="H18:H19">SUM(F18:G18)</f>
        <v>0</v>
      </c>
      <c r="I18" s="145"/>
      <c r="J18" s="97">
        <f aca="true" t="shared" si="136" ref="J18:J19">+AE18+AZ18+BU18</f>
        <v>0</v>
      </c>
      <c r="K18" s="146">
        <f aca="true" t="shared" si="137" ref="K18:K19">SUM(I18:J18)</f>
        <v>0</v>
      </c>
      <c r="L18" s="145"/>
      <c r="M18" s="97">
        <f aca="true" t="shared" si="138" ref="M18:M19">+AH18+BC18+BX18</f>
        <v>0</v>
      </c>
      <c r="N18" s="146">
        <f aca="true" t="shared" si="139" ref="N18:N19">SUM(L18:M18)</f>
        <v>0</v>
      </c>
      <c r="O18" s="145"/>
      <c r="P18" s="97">
        <f aca="true" t="shared" si="140" ref="P18:P19">+AK18+BF18+CA18</f>
        <v>0</v>
      </c>
      <c r="Q18" s="146">
        <f aca="true" t="shared" si="141" ref="Q18:Q19">SUM(O18:P18)</f>
        <v>0</v>
      </c>
      <c r="R18" s="145"/>
      <c r="S18" s="97">
        <f aca="true" t="shared" si="142" ref="S18:S19">+AN18+BI18+CD18</f>
        <v>0</v>
      </c>
      <c r="T18" s="146">
        <f aca="true" t="shared" si="143" ref="T18:T19">SUM(R18:S18)</f>
        <v>0</v>
      </c>
      <c r="U18" s="145"/>
      <c r="V18" s="97">
        <f aca="true" t="shared" si="144" ref="V18:V19">+AQ18+BL18+CG18</f>
        <v>0</v>
      </c>
      <c r="W18" s="134">
        <f aca="true" t="shared" si="145" ref="W18:W19">SUM(U18:V18)</f>
        <v>0</v>
      </c>
      <c r="X18" s="205"/>
      <c r="Y18" s="83"/>
      <c r="Z18" s="182">
        <f aca="true" t="shared" si="146" ref="Z18:Z19">SUM(X18:Y18)</f>
        <v>0</v>
      </c>
      <c r="AA18" s="166"/>
      <c r="AB18" s="83"/>
      <c r="AC18" s="182">
        <f aca="true" t="shared" si="147" ref="AC18:AC19">SUM(AA18:AB18)</f>
        <v>0</v>
      </c>
      <c r="AD18" s="191"/>
      <c r="AE18" s="97">
        <f>+Y18+AB18</f>
        <v>0</v>
      </c>
      <c r="AF18" s="167">
        <f aca="true" t="shared" si="148" ref="AF18:AF19">SUM(AD18:AE18)</f>
        <v>0</v>
      </c>
      <c r="AG18" s="166"/>
      <c r="AH18" s="83"/>
      <c r="AI18" s="182">
        <f aca="true" t="shared" si="149" ref="AI18:AI19">SUM(AG18:AH18)</f>
        <v>0</v>
      </c>
      <c r="AJ18" s="166"/>
      <c r="AK18" s="83"/>
      <c r="AL18" s="182">
        <f aca="true" t="shared" si="150" ref="AL18:AL19">SUM(AJ18:AK18)</f>
        <v>0</v>
      </c>
      <c r="AM18" s="166"/>
      <c r="AN18" s="83"/>
      <c r="AO18" s="182">
        <f aca="true" t="shared" si="151" ref="AO18:AO19">SUM(AM18:AN18)</f>
        <v>0</v>
      </c>
      <c r="AP18" s="191"/>
      <c r="AQ18" s="97">
        <f>+AH18+AK18-AN18</f>
        <v>0</v>
      </c>
      <c r="AR18" s="206">
        <f aca="true" t="shared" si="152" ref="AR18:AR19">SUM(AP18:AQ18)</f>
        <v>0</v>
      </c>
      <c r="AS18" s="205"/>
      <c r="AT18" s="83"/>
      <c r="AU18" s="182">
        <f aca="true" t="shared" si="153" ref="AU18:AU19">SUM(AS18:AT18)</f>
        <v>0</v>
      </c>
      <c r="AV18" s="166"/>
      <c r="AW18" s="83"/>
      <c r="AX18" s="182">
        <f aca="true" t="shared" si="154" ref="AX18:AX19">SUM(AV18:AW18)</f>
        <v>0</v>
      </c>
      <c r="AY18" s="191"/>
      <c r="AZ18" s="97">
        <f>+AT18+AW18</f>
        <v>0</v>
      </c>
      <c r="BA18" s="167">
        <f aca="true" t="shared" si="155" ref="BA18:BA19">SUM(AY18:AZ18)</f>
        <v>0</v>
      </c>
      <c r="BB18" s="166"/>
      <c r="BC18" s="83"/>
      <c r="BD18" s="182">
        <f aca="true" t="shared" si="156" ref="BD18:BD19">SUM(BB18:BC18)</f>
        <v>0</v>
      </c>
      <c r="BE18" s="166"/>
      <c r="BF18" s="83"/>
      <c r="BG18" s="182">
        <f aca="true" t="shared" si="157" ref="BG18:BG19">SUM(BE18:BF18)</f>
        <v>0</v>
      </c>
      <c r="BH18" s="166"/>
      <c r="BI18" s="83"/>
      <c r="BJ18" s="182">
        <f aca="true" t="shared" si="158" ref="BJ18:BJ19">SUM(BH18:BI18)</f>
        <v>0</v>
      </c>
      <c r="BK18" s="191"/>
      <c r="BL18" s="97">
        <f>+BC18+BF18-BI18</f>
        <v>0</v>
      </c>
      <c r="BM18" s="206">
        <f aca="true" t="shared" si="159" ref="BM18:BM19">SUM(BK18:BL18)</f>
        <v>0</v>
      </c>
      <c r="BN18" s="205"/>
      <c r="BO18" s="83"/>
      <c r="BP18" s="182">
        <f aca="true" t="shared" si="160" ref="BP18:BP19">SUM(BN18:BO18)</f>
        <v>0</v>
      </c>
      <c r="BQ18" s="166"/>
      <c r="BR18" s="83"/>
      <c r="BS18" s="182">
        <f aca="true" t="shared" si="161" ref="BS18:BS19">SUM(BQ18:BR18)</f>
        <v>0</v>
      </c>
      <c r="BT18" s="191"/>
      <c r="BU18" s="97">
        <f>+BO18+BR18</f>
        <v>0</v>
      </c>
      <c r="BV18" s="167">
        <f aca="true" t="shared" si="162" ref="BV18:BV19">SUM(BT18:BU18)</f>
        <v>0</v>
      </c>
      <c r="BW18" s="166"/>
      <c r="BX18" s="83"/>
      <c r="BY18" s="182">
        <f aca="true" t="shared" si="163" ref="BY18:BY19">SUM(BW18:BX18)</f>
        <v>0</v>
      </c>
      <c r="BZ18" s="166"/>
      <c r="CA18" s="83"/>
      <c r="CB18" s="182">
        <f aca="true" t="shared" si="164" ref="CB18:CB19">SUM(BZ18:CA18)</f>
        <v>0</v>
      </c>
      <c r="CC18" s="166"/>
      <c r="CD18" s="83"/>
      <c r="CE18" s="182">
        <f aca="true" t="shared" si="165" ref="CE18:CE19">SUM(CC18:CD18)</f>
        <v>0</v>
      </c>
      <c r="CF18" s="191"/>
      <c r="CG18" s="97">
        <f>+BX18+CA18-CD18</f>
        <v>0</v>
      </c>
      <c r="CH18" s="206">
        <f aca="true" t="shared" si="166" ref="CH18:CH19">SUM(CF18:CG18)</f>
        <v>0</v>
      </c>
    </row>
    <row r="19" spans="1:86" ht="15.75" thickBot="1">
      <c r="A19" s="341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ht="15">
      <c r="A20" s="341"/>
      <c r="B20" s="125" t="s">
        <v>184</v>
      </c>
      <c r="C20" s="201">
        <f>C21+C22</f>
        <v>8</v>
      </c>
      <c r="D20" s="142">
        <f aca="true" t="shared" si="167" ref="D20:E20">D21+D22</f>
        <v>6</v>
      </c>
      <c r="E20" s="143">
        <f t="shared" si="167"/>
        <v>14</v>
      </c>
      <c r="F20" s="141">
        <f>F21+F22</f>
        <v>1</v>
      </c>
      <c r="G20" s="142">
        <f aca="true" t="shared" si="168" ref="G20:H20">G21+G22</f>
        <v>0</v>
      </c>
      <c r="H20" s="144">
        <f t="shared" si="168"/>
        <v>1</v>
      </c>
      <c r="I20" s="141">
        <f>I21+I22</f>
        <v>9</v>
      </c>
      <c r="J20" s="142">
        <f aca="true" t="shared" si="169" ref="J20:K20">J21+J22</f>
        <v>6</v>
      </c>
      <c r="K20" s="144">
        <f t="shared" si="169"/>
        <v>15</v>
      </c>
      <c r="L20" s="141">
        <f>L21+L22</f>
        <v>11</v>
      </c>
      <c r="M20" s="142">
        <f aca="true" t="shared" si="170" ref="M20:N20">M21+M22</f>
        <v>6</v>
      </c>
      <c r="N20" s="144">
        <f t="shared" si="170"/>
        <v>17</v>
      </c>
      <c r="O20" s="141">
        <f>O21+O22</f>
        <v>0</v>
      </c>
      <c r="P20" s="142">
        <f aca="true" t="shared" si="171" ref="P20:Q20">P21+P22</f>
        <v>0</v>
      </c>
      <c r="Q20" s="144">
        <f t="shared" si="171"/>
        <v>0</v>
      </c>
      <c r="R20" s="141">
        <f>R21+R22</f>
        <v>0</v>
      </c>
      <c r="S20" s="142">
        <f aca="true" t="shared" si="172" ref="S20:T20">S21+S22</f>
        <v>0</v>
      </c>
      <c r="T20" s="144">
        <f t="shared" si="172"/>
        <v>0</v>
      </c>
      <c r="U20" s="141">
        <f>U21+U22</f>
        <v>11</v>
      </c>
      <c r="V20" s="142">
        <f aca="true" t="shared" si="173" ref="V20:W20">V21+V22</f>
        <v>6</v>
      </c>
      <c r="W20" s="202">
        <f t="shared" si="173"/>
        <v>17</v>
      </c>
      <c r="X20" s="210">
        <f>X21+X22</f>
        <v>8</v>
      </c>
      <c r="Y20" s="172">
        <f aca="true" t="shared" si="174" ref="Y20:Z20">Y21+Y22</f>
        <v>6</v>
      </c>
      <c r="Z20" s="184">
        <f t="shared" si="174"/>
        <v>14</v>
      </c>
      <c r="AA20" s="171">
        <f>AA21+AA22</f>
        <v>1</v>
      </c>
      <c r="AB20" s="172">
        <f aca="true" t="shared" si="175" ref="AB20:AC20">AB21+AB22</f>
        <v>0</v>
      </c>
      <c r="AC20" s="184">
        <f t="shared" si="175"/>
        <v>1</v>
      </c>
      <c r="AD20" s="193">
        <f>AD21+AD22</f>
        <v>9</v>
      </c>
      <c r="AE20" s="173">
        <f aca="true" t="shared" si="176" ref="AE20:AF20">AE21+AE22</f>
        <v>6</v>
      </c>
      <c r="AF20" s="174">
        <f t="shared" si="176"/>
        <v>15</v>
      </c>
      <c r="AG20" s="171">
        <f>AG21+AG22</f>
        <v>11</v>
      </c>
      <c r="AH20" s="172">
        <f aca="true" t="shared" si="177" ref="AH20:AI20">AH21+AH22</f>
        <v>6</v>
      </c>
      <c r="AI20" s="184">
        <f t="shared" si="177"/>
        <v>17</v>
      </c>
      <c r="AJ20" s="171">
        <f>AJ21+AJ22</f>
        <v>0</v>
      </c>
      <c r="AK20" s="172">
        <f aca="true" t="shared" si="178" ref="AK20:AL20">AK21+AK22</f>
        <v>0</v>
      </c>
      <c r="AL20" s="184">
        <f t="shared" si="178"/>
        <v>0</v>
      </c>
      <c r="AM20" s="171">
        <f>AM21+AM22</f>
        <v>0</v>
      </c>
      <c r="AN20" s="172">
        <f aca="true" t="shared" si="179" ref="AN20:AO20">AN21+AN22</f>
        <v>0</v>
      </c>
      <c r="AO20" s="184">
        <f t="shared" si="179"/>
        <v>0</v>
      </c>
      <c r="AP20" s="193">
        <f>AP21+AP22</f>
        <v>11</v>
      </c>
      <c r="AQ20" s="173">
        <f aca="true" t="shared" si="180" ref="AQ20:AR20">AQ21+AQ22</f>
        <v>6</v>
      </c>
      <c r="AR20" s="211">
        <f t="shared" si="180"/>
        <v>17</v>
      </c>
      <c r="AS20" s="210">
        <f>AS21+AS22</f>
        <v>0</v>
      </c>
      <c r="AT20" s="172">
        <f aca="true" t="shared" si="181" ref="AT20:AU20">AT21+AT22</f>
        <v>0</v>
      </c>
      <c r="AU20" s="184">
        <f t="shared" si="181"/>
        <v>0</v>
      </c>
      <c r="AV20" s="171">
        <f>AV21+AV22</f>
        <v>0</v>
      </c>
      <c r="AW20" s="172">
        <f aca="true" t="shared" si="182" ref="AW20:AX20">AW21+AW22</f>
        <v>0</v>
      </c>
      <c r="AX20" s="184">
        <f t="shared" si="182"/>
        <v>0</v>
      </c>
      <c r="AY20" s="193">
        <f>AY21+AY22</f>
        <v>0</v>
      </c>
      <c r="AZ20" s="173">
        <f aca="true" t="shared" si="183" ref="AZ20:BA20">AZ21+AZ22</f>
        <v>0</v>
      </c>
      <c r="BA20" s="174">
        <f t="shared" si="183"/>
        <v>0</v>
      </c>
      <c r="BB20" s="171">
        <f>BB21+BB22</f>
        <v>0</v>
      </c>
      <c r="BC20" s="172">
        <f aca="true" t="shared" si="184" ref="BC20:BD20">BC21+BC22</f>
        <v>0</v>
      </c>
      <c r="BD20" s="184">
        <f t="shared" si="184"/>
        <v>0</v>
      </c>
      <c r="BE20" s="171">
        <f>BE21+BE22</f>
        <v>0</v>
      </c>
      <c r="BF20" s="172">
        <f aca="true" t="shared" si="185" ref="BF20:BG20">BF21+BF22</f>
        <v>0</v>
      </c>
      <c r="BG20" s="184">
        <f t="shared" si="185"/>
        <v>0</v>
      </c>
      <c r="BH20" s="171">
        <f>BH21+BH22</f>
        <v>0</v>
      </c>
      <c r="BI20" s="172">
        <f aca="true" t="shared" si="186" ref="BI20:BJ20">BI21+BI22</f>
        <v>0</v>
      </c>
      <c r="BJ20" s="184">
        <f t="shared" si="186"/>
        <v>0</v>
      </c>
      <c r="BK20" s="193">
        <f>BK21+BK22</f>
        <v>0</v>
      </c>
      <c r="BL20" s="173">
        <f aca="true" t="shared" si="187" ref="BL20:BM20">BL21+BL22</f>
        <v>0</v>
      </c>
      <c r="BM20" s="211">
        <f t="shared" si="187"/>
        <v>0</v>
      </c>
      <c r="BN20" s="210">
        <f>BN21+BN22</f>
        <v>0</v>
      </c>
      <c r="BO20" s="172">
        <f aca="true" t="shared" si="188" ref="BO20:BP20">BO21+BO22</f>
        <v>0</v>
      </c>
      <c r="BP20" s="184">
        <f t="shared" si="188"/>
        <v>0</v>
      </c>
      <c r="BQ20" s="171">
        <f>BQ21+BQ22</f>
        <v>0</v>
      </c>
      <c r="BR20" s="172">
        <f aca="true" t="shared" si="189" ref="BR20:BS20">BR21+BR22</f>
        <v>0</v>
      </c>
      <c r="BS20" s="184">
        <f t="shared" si="189"/>
        <v>0</v>
      </c>
      <c r="BT20" s="193">
        <f>BT21+BT22</f>
        <v>0</v>
      </c>
      <c r="BU20" s="173">
        <f aca="true" t="shared" si="190" ref="BU20:BV20">BU21+BU22</f>
        <v>0</v>
      </c>
      <c r="BV20" s="174">
        <f t="shared" si="190"/>
        <v>0</v>
      </c>
      <c r="BW20" s="171">
        <f>BW21+BW22</f>
        <v>0</v>
      </c>
      <c r="BX20" s="172">
        <f aca="true" t="shared" si="191" ref="BX20:BY20">BX21+BX22</f>
        <v>0</v>
      </c>
      <c r="BY20" s="184">
        <f t="shared" si="191"/>
        <v>0</v>
      </c>
      <c r="BZ20" s="171">
        <f>BZ21+BZ22</f>
        <v>0</v>
      </c>
      <c r="CA20" s="172">
        <f aca="true" t="shared" si="192" ref="CA20:CB20">CA21+CA22</f>
        <v>0</v>
      </c>
      <c r="CB20" s="184">
        <f t="shared" si="192"/>
        <v>0</v>
      </c>
      <c r="CC20" s="171">
        <f>CC21+CC22</f>
        <v>0</v>
      </c>
      <c r="CD20" s="172">
        <f aca="true" t="shared" si="193" ref="CD20:CE20">CD21+CD22</f>
        <v>0</v>
      </c>
      <c r="CE20" s="184">
        <f t="shared" si="193"/>
        <v>0</v>
      </c>
      <c r="CF20" s="193">
        <f>CF21+CF22</f>
        <v>0</v>
      </c>
      <c r="CG20" s="173">
        <f aca="true" t="shared" si="194" ref="CG20:CH20">CG21+CG22</f>
        <v>0</v>
      </c>
      <c r="CH20" s="211">
        <f t="shared" si="194"/>
        <v>0</v>
      </c>
    </row>
    <row r="21" spans="1:86" ht="15">
      <c r="A21" s="341"/>
      <c r="B21" s="121" t="s">
        <v>6</v>
      </c>
      <c r="C21" s="133"/>
      <c r="D21" s="97">
        <f aca="true" t="shared" si="195" ref="D21:D22">+Y21+AT21+BO21</f>
        <v>1</v>
      </c>
      <c r="E21" s="112">
        <f aca="true" t="shared" si="196" ref="E21:E22">SUM(C21:D21)</f>
        <v>1</v>
      </c>
      <c r="F21" s="145"/>
      <c r="G21" s="97">
        <f aca="true" t="shared" si="197" ref="G21:G22">+AB21+AW21+BR21</f>
        <v>0</v>
      </c>
      <c r="H21" s="146">
        <f aca="true" t="shared" si="198" ref="H21:H22">SUM(F21:G21)</f>
        <v>0</v>
      </c>
      <c r="I21" s="145"/>
      <c r="J21" s="97">
        <f aca="true" t="shared" si="199" ref="J21:J22">+AE21+AZ21+BU21</f>
        <v>1</v>
      </c>
      <c r="K21" s="146">
        <f aca="true" t="shared" si="200" ref="K21:K22">SUM(I21:J21)</f>
        <v>1</v>
      </c>
      <c r="L21" s="145"/>
      <c r="M21" s="97">
        <f aca="true" t="shared" si="201" ref="M21:M22">+AH21+BC21+BX21</f>
        <v>1</v>
      </c>
      <c r="N21" s="146">
        <f aca="true" t="shared" si="202" ref="N21:N22">SUM(L21:M21)</f>
        <v>1</v>
      </c>
      <c r="O21" s="145"/>
      <c r="P21" s="97">
        <f aca="true" t="shared" si="203" ref="P21:P22">+AK21+BF21+CA21</f>
        <v>0</v>
      </c>
      <c r="Q21" s="146">
        <f aca="true" t="shared" si="204" ref="Q21:Q22">SUM(O21:P21)</f>
        <v>0</v>
      </c>
      <c r="R21" s="145"/>
      <c r="S21" s="97">
        <f aca="true" t="shared" si="205" ref="S21:S22">+AN21+BI21+CD21</f>
        <v>0</v>
      </c>
      <c r="T21" s="146">
        <f aca="true" t="shared" si="206" ref="T21:T22">SUM(R21:S21)</f>
        <v>0</v>
      </c>
      <c r="U21" s="145"/>
      <c r="V21" s="97">
        <f aca="true" t="shared" si="207" ref="V21:V22">+AQ21+BL21+CG21</f>
        <v>1</v>
      </c>
      <c r="W21" s="134">
        <f aca="true" t="shared" si="208" ref="W21:W22">SUM(U21:V21)</f>
        <v>1</v>
      </c>
      <c r="X21" s="205"/>
      <c r="Y21" s="83">
        <v>1</v>
      </c>
      <c r="Z21" s="182">
        <f aca="true" t="shared" si="209" ref="Z21:Z22">SUM(X21:Y21)</f>
        <v>1</v>
      </c>
      <c r="AA21" s="166"/>
      <c r="AB21" s="83"/>
      <c r="AC21" s="182">
        <f aca="true" t="shared" si="210" ref="AC21:AC22">SUM(AA21:AB21)</f>
        <v>0</v>
      </c>
      <c r="AD21" s="191"/>
      <c r="AE21" s="97">
        <f>+Y21+AB21</f>
        <v>1</v>
      </c>
      <c r="AF21" s="167">
        <f aca="true" t="shared" si="211" ref="AF21:AF22">SUM(AD21:AE21)</f>
        <v>1</v>
      </c>
      <c r="AG21" s="166"/>
      <c r="AH21" s="83">
        <v>1</v>
      </c>
      <c r="AI21" s="182">
        <f aca="true" t="shared" si="212" ref="AI21:AI22">SUM(AG21:AH21)</f>
        <v>1</v>
      </c>
      <c r="AJ21" s="166"/>
      <c r="AK21" s="83"/>
      <c r="AL21" s="182">
        <f aca="true" t="shared" si="213" ref="AL21:AL22">SUM(AJ21:AK21)</f>
        <v>0</v>
      </c>
      <c r="AM21" s="166"/>
      <c r="AN21" s="83"/>
      <c r="AO21" s="182">
        <f aca="true" t="shared" si="214" ref="AO21:AO22">SUM(AM21:AN21)</f>
        <v>0</v>
      </c>
      <c r="AP21" s="191"/>
      <c r="AQ21" s="97">
        <f>+AH21+AK21-AN21</f>
        <v>1</v>
      </c>
      <c r="AR21" s="206">
        <f aca="true" t="shared" si="215" ref="AR21:AR22">SUM(AP21:AQ21)</f>
        <v>1</v>
      </c>
      <c r="AS21" s="205"/>
      <c r="AT21" s="83"/>
      <c r="AU21" s="182">
        <f aca="true" t="shared" si="216" ref="AU21:AU22">SUM(AS21:AT21)</f>
        <v>0</v>
      </c>
      <c r="AV21" s="166"/>
      <c r="AW21" s="83"/>
      <c r="AX21" s="182">
        <f aca="true" t="shared" si="217" ref="AX21:AX22">SUM(AV21:AW21)</f>
        <v>0</v>
      </c>
      <c r="AY21" s="191"/>
      <c r="AZ21" s="97">
        <f>+AT21+AW21</f>
        <v>0</v>
      </c>
      <c r="BA21" s="167">
        <f aca="true" t="shared" si="218" ref="BA21:BA22">SUM(AY21:AZ21)</f>
        <v>0</v>
      </c>
      <c r="BB21" s="166"/>
      <c r="BC21" s="83"/>
      <c r="BD21" s="182">
        <f aca="true" t="shared" si="219" ref="BD21:BD22">SUM(BB21:BC21)</f>
        <v>0</v>
      </c>
      <c r="BE21" s="166"/>
      <c r="BF21" s="83"/>
      <c r="BG21" s="182">
        <f aca="true" t="shared" si="220" ref="BG21:BG22">SUM(BE21:BF21)</f>
        <v>0</v>
      </c>
      <c r="BH21" s="166"/>
      <c r="BI21" s="83"/>
      <c r="BJ21" s="182">
        <f aca="true" t="shared" si="221" ref="BJ21:BJ22">SUM(BH21:BI21)</f>
        <v>0</v>
      </c>
      <c r="BK21" s="191"/>
      <c r="BL21" s="97">
        <f>+BC21+BF21-BI21</f>
        <v>0</v>
      </c>
      <c r="BM21" s="206">
        <f aca="true" t="shared" si="222" ref="BM21:BM22">SUM(BK21:BL21)</f>
        <v>0</v>
      </c>
      <c r="BN21" s="205"/>
      <c r="BO21" s="83"/>
      <c r="BP21" s="182">
        <f aca="true" t="shared" si="223" ref="BP21:BP22">SUM(BN21:BO21)</f>
        <v>0</v>
      </c>
      <c r="BQ21" s="166"/>
      <c r="BR21" s="83"/>
      <c r="BS21" s="182">
        <f aca="true" t="shared" si="224" ref="BS21:BS22">SUM(BQ21:BR21)</f>
        <v>0</v>
      </c>
      <c r="BT21" s="191"/>
      <c r="BU21" s="97">
        <f>+BO21+BR21</f>
        <v>0</v>
      </c>
      <c r="BV21" s="167">
        <f aca="true" t="shared" si="225" ref="BV21:BV22">SUM(BT21:BU21)</f>
        <v>0</v>
      </c>
      <c r="BW21" s="166"/>
      <c r="BX21" s="83"/>
      <c r="BY21" s="182">
        <f aca="true" t="shared" si="226" ref="BY21:BY22">SUM(BW21:BX21)</f>
        <v>0</v>
      </c>
      <c r="BZ21" s="166"/>
      <c r="CA21" s="83"/>
      <c r="CB21" s="182">
        <f aca="true" t="shared" si="227" ref="CB21:CB22">SUM(BZ21:CA21)</f>
        <v>0</v>
      </c>
      <c r="CC21" s="166"/>
      <c r="CD21" s="83"/>
      <c r="CE21" s="182">
        <f aca="true" t="shared" si="228" ref="CE21:CE22">SUM(CC21:CD21)</f>
        <v>0</v>
      </c>
      <c r="CF21" s="191"/>
      <c r="CG21" s="97">
        <f>+BX21+CA21-CD21</f>
        <v>0</v>
      </c>
      <c r="CH21" s="206">
        <f aca="true" t="shared" si="229" ref="CH21:CH22">SUM(CF21:CG21)</f>
        <v>0</v>
      </c>
    </row>
    <row r="22" spans="1:86" ht="15.75" thickBot="1">
      <c r="A22" s="341"/>
      <c r="B22" s="124" t="s">
        <v>7</v>
      </c>
      <c r="C22" s="148">
        <f>+X22+AS22+BN22</f>
        <v>8</v>
      </c>
      <c r="D22" s="98">
        <f t="shared" si="195"/>
        <v>5</v>
      </c>
      <c r="E22" s="114">
        <f t="shared" si="196"/>
        <v>13</v>
      </c>
      <c r="F22" s="147">
        <f>+AA22+AV22+BQ22</f>
        <v>1</v>
      </c>
      <c r="G22" s="98">
        <f t="shared" si="197"/>
        <v>0</v>
      </c>
      <c r="H22" s="149">
        <f t="shared" si="198"/>
        <v>1</v>
      </c>
      <c r="I22" s="147">
        <f>+AD22+AY22+BT22</f>
        <v>9</v>
      </c>
      <c r="J22" s="98">
        <f t="shared" si="199"/>
        <v>5</v>
      </c>
      <c r="K22" s="149">
        <f t="shared" si="200"/>
        <v>14</v>
      </c>
      <c r="L22" s="147">
        <f>+AG22+BB22+BW22</f>
        <v>11</v>
      </c>
      <c r="M22" s="98">
        <f t="shared" si="201"/>
        <v>5</v>
      </c>
      <c r="N22" s="149">
        <f t="shared" si="202"/>
        <v>16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11</v>
      </c>
      <c r="V22" s="98">
        <f t="shared" si="207"/>
        <v>5</v>
      </c>
      <c r="W22" s="136">
        <f t="shared" si="208"/>
        <v>16</v>
      </c>
      <c r="X22" s="207">
        <v>8</v>
      </c>
      <c r="Y22" s="91">
        <v>5</v>
      </c>
      <c r="Z22" s="183">
        <f t="shared" si="209"/>
        <v>13</v>
      </c>
      <c r="AA22" s="168">
        <v>1</v>
      </c>
      <c r="AB22" s="91"/>
      <c r="AC22" s="183">
        <f t="shared" si="210"/>
        <v>1</v>
      </c>
      <c r="AD22" s="147">
        <f>+X22+AA22</f>
        <v>9</v>
      </c>
      <c r="AE22" s="98">
        <f>+Y22+AB22</f>
        <v>5</v>
      </c>
      <c r="AF22" s="169">
        <f t="shared" si="211"/>
        <v>14</v>
      </c>
      <c r="AG22" s="168">
        <v>11</v>
      </c>
      <c r="AH22" s="91">
        <v>5</v>
      </c>
      <c r="AI22" s="183">
        <f t="shared" si="212"/>
        <v>16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11</v>
      </c>
      <c r="AQ22" s="98">
        <f>+AH22+AK22-AN22</f>
        <v>5</v>
      </c>
      <c r="AR22" s="208">
        <f t="shared" si="215"/>
        <v>16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ht="15">
      <c r="A23" s="341"/>
      <c r="B23" s="125" t="s">
        <v>50</v>
      </c>
      <c r="C23" s="201">
        <f>C24+C25</f>
        <v>0</v>
      </c>
      <c r="D23" s="142">
        <f aca="true" t="shared" si="230" ref="D23:E23">D24+D25</f>
        <v>0</v>
      </c>
      <c r="E23" s="143">
        <f t="shared" si="230"/>
        <v>0</v>
      </c>
      <c r="F23" s="141">
        <f>F24+F25</f>
        <v>0</v>
      </c>
      <c r="G23" s="142">
        <f aca="true" t="shared" si="231" ref="G23:H23">G24+G25</f>
        <v>0</v>
      </c>
      <c r="H23" s="144">
        <f t="shared" si="231"/>
        <v>0</v>
      </c>
      <c r="I23" s="141">
        <f>I24+I25</f>
        <v>0</v>
      </c>
      <c r="J23" s="142">
        <f aca="true" t="shared" si="232" ref="J23:K23">J24+J25</f>
        <v>0</v>
      </c>
      <c r="K23" s="144">
        <f t="shared" si="232"/>
        <v>0</v>
      </c>
      <c r="L23" s="141">
        <f>L24+L25</f>
        <v>0</v>
      </c>
      <c r="M23" s="142">
        <f aca="true" t="shared" si="233" ref="M23:N23">M24+M25</f>
        <v>0</v>
      </c>
      <c r="N23" s="144">
        <f t="shared" si="233"/>
        <v>0</v>
      </c>
      <c r="O23" s="141">
        <f>O24+O25</f>
        <v>0</v>
      </c>
      <c r="P23" s="142">
        <f aca="true" t="shared" si="234" ref="P23:Q23">P24+P25</f>
        <v>0</v>
      </c>
      <c r="Q23" s="144">
        <f t="shared" si="234"/>
        <v>0</v>
      </c>
      <c r="R23" s="141">
        <f>R24+R25</f>
        <v>0</v>
      </c>
      <c r="S23" s="142">
        <f aca="true" t="shared" si="235" ref="S23:T23">S24+S25</f>
        <v>0</v>
      </c>
      <c r="T23" s="144">
        <f t="shared" si="235"/>
        <v>0</v>
      </c>
      <c r="U23" s="141">
        <f>U24+U25</f>
        <v>0</v>
      </c>
      <c r="V23" s="142">
        <f aca="true" t="shared" si="236" ref="V23:W23">V24+V25</f>
        <v>0</v>
      </c>
      <c r="W23" s="202">
        <f t="shared" si="236"/>
        <v>0</v>
      </c>
      <c r="X23" s="210">
        <f>X24+X25</f>
        <v>0</v>
      </c>
      <c r="Y23" s="172">
        <f aca="true" t="shared" si="237" ref="Y23:Z23">Y24+Y25</f>
        <v>0</v>
      </c>
      <c r="Z23" s="184">
        <f t="shared" si="237"/>
        <v>0</v>
      </c>
      <c r="AA23" s="171">
        <f>AA24+AA25</f>
        <v>0</v>
      </c>
      <c r="AB23" s="172">
        <f aca="true" t="shared" si="238" ref="AB23:AC23">AB24+AB25</f>
        <v>0</v>
      </c>
      <c r="AC23" s="184">
        <f t="shared" si="238"/>
        <v>0</v>
      </c>
      <c r="AD23" s="193">
        <f>AD24+AD25</f>
        <v>0</v>
      </c>
      <c r="AE23" s="173">
        <f aca="true" t="shared" si="239" ref="AE23:AF23">AE24+AE25</f>
        <v>0</v>
      </c>
      <c r="AF23" s="174">
        <f t="shared" si="239"/>
        <v>0</v>
      </c>
      <c r="AG23" s="171">
        <f>AG24+AG25</f>
        <v>0</v>
      </c>
      <c r="AH23" s="172">
        <f aca="true" t="shared" si="240" ref="AH23:AI23">AH24+AH25</f>
        <v>0</v>
      </c>
      <c r="AI23" s="184">
        <f t="shared" si="240"/>
        <v>0</v>
      </c>
      <c r="AJ23" s="171">
        <f>AJ24+AJ25</f>
        <v>0</v>
      </c>
      <c r="AK23" s="172">
        <f aca="true" t="shared" si="241" ref="AK23:AL23">AK24+AK25</f>
        <v>0</v>
      </c>
      <c r="AL23" s="184">
        <f t="shared" si="241"/>
        <v>0</v>
      </c>
      <c r="AM23" s="171">
        <f>AM24+AM25</f>
        <v>0</v>
      </c>
      <c r="AN23" s="172">
        <f aca="true" t="shared" si="242" ref="AN23:AO23">AN24+AN25</f>
        <v>0</v>
      </c>
      <c r="AO23" s="184">
        <f t="shared" si="242"/>
        <v>0</v>
      </c>
      <c r="AP23" s="193">
        <f>AP24+AP25</f>
        <v>0</v>
      </c>
      <c r="AQ23" s="173">
        <f aca="true" t="shared" si="243" ref="AQ23:AR23">AQ24+AQ25</f>
        <v>0</v>
      </c>
      <c r="AR23" s="211">
        <f t="shared" si="243"/>
        <v>0</v>
      </c>
      <c r="AS23" s="210">
        <f>AS24+AS25</f>
        <v>0</v>
      </c>
      <c r="AT23" s="172">
        <f aca="true" t="shared" si="244" ref="AT23:AU23">AT24+AT25</f>
        <v>0</v>
      </c>
      <c r="AU23" s="184">
        <f t="shared" si="244"/>
        <v>0</v>
      </c>
      <c r="AV23" s="171">
        <f>AV24+AV25</f>
        <v>0</v>
      </c>
      <c r="AW23" s="172">
        <f aca="true" t="shared" si="245" ref="AW23:AX23">AW24+AW25</f>
        <v>0</v>
      </c>
      <c r="AX23" s="184">
        <f t="shared" si="245"/>
        <v>0</v>
      </c>
      <c r="AY23" s="193">
        <f>AY24+AY25</f>
        <v>0</v>
      </c>
      <c r="AZ23" s="173">
        <f aca="true" t="shared" si="246" ref="AZ23:BA23">AZ24+AZ25</f>
        <v>0</v>
      </c>
      <c r="BA23" s="174">
        <f t="shared" si="246"/>
        <v>0</v>
      </c>
      <c r="BB23" s="171">
        <f>BB24+BB25</f>
        <v>0</v>
      </c>
      <c r="BC23" s="172">
        <f aca="true" t="shared" si="247" ref="BC23:BD23">BC24+BC25</f>
        <v>0</v>
      </c>
      <c r="BD23" s="184">
        <f t="shared" si="247"/>
        <v>0</v>
      </c>
      <c r="BE23" s="171">
        <f>BE24+BE25</f>
        <v>0</v>
      </c>
      <c r="BF23" s="172">
        <f aca="true" t="shared" si="248" ref="BF23:BG23">BF24+BF25</f>
        <v>0</v>
      </c>
      <c r="BG23" s="184">
        <f t="shared" si="248"/>
        <v>0</v>
      </c>
      <c r="BH23" s="171">
        <f>BH24+BH25</f>
        <v>0</v>
      </c>
      <c r="BI23" s="172">
        <f aca="true" t="shared" si="249" ref="BI23:BJ23">BI24+BI25</f>
        <v>0</v>
      </c>
      <c r="BJ23" s="184">
        <f t="shared" si="249"/>
        <v>0</v>
      </c>
      <c r="BK23" s="193">
        <f>BK24+BK25</f>
        <v>0</v>
      </c>
      <c r="BL23" s="173">
        <f aca="true" t="shared" si="250" ref="BL23:BM23">BL24+BL25</f>
        <v>0</v>
      </c>
      <c r="BM23" s="211">
        <f t="shared" si="250"/>
        <v>0</v>
      </c>
      <c r="BN23" s="210">
        <f>BN24+BN25</f>
        <v>0</v>
      </c>
      <c r="BO23" s="172">
        <f aca="true" t="shared" si="251" ref="BO23:BP23">BO24+BO25</f>
        <v>0</v>
      </c>
      <c r="BP23" s="184">
        <f t="shared" si="251"/>
        <v>0</v>
      </c>
      <c r="BQ23" s="171">
        <f>BQ24+BQ25</f>
        <v>0</v>
      </c>
      <c r="BR23" s="172">
        <f aca="true" t="shared" si="252" ref="BR23:BS23">BR24+BR25</f>
        <v>0</v>
      </c>
      <c r="BS23" s="184">
        <f t="shared" si="252"/>
        <v>0</v>
      </c>
      <c r="BT23" s="193">
        <f>BT24+BT25</f>
        <v>0</v>
      </c>
      <c r="BU23" s="173">
        <f aca="true" t="shared" si="253" ref="BU23:BV23">BU24+BU25</f>
        <v>0</v>
      </c>
      <c r="BV23" s="174">
        <f t="shared" si="253"/>
        <v>0</v>
      </c>
      <c r="BW23" s="171">
        <f>BW24+BW25</f>
        <v>0</v>
      </c>
      <c r="BX23" s="172">
        <f aca="true" t="shared" si="254" ref="BX23:BY23">BX24+BX25</f>
        <v>0</v>
      </c>
      <c r="BY23" s="184">
        <f t="shared" si="254"/>
        <v>0</v>
      </c>
      <c r="BZ23" s="171">
        <f>BZ24+BZ25</f>
        <v>0</v>
      </c>
      <c r="CA23" s="172">
        <f aca="true" t="shared" si="255" ref="CA23:CB23">CA24+CA25</f>
        <v>0</v>
      </c>
      <c r="CB23" s="184">
        <f t="shared" si="255"/>
        <v>0</v>
      </c>
      <c r="CC23" s="171">
        <f>CC24+CC25</f>
        <v>0</v>
      </c>
      <c r="CD23" s="172">
        <f aca="true" t="shared" si="256" ref="CD23:CE23">CD24+CD25</f>
        <v>0</v>
      </c>
      <c r="CE23" s="184">
        <f t="shared" si="256"/>
        <v>0</v>
      </c>
      <c r="CF23" s="193">
        <f>CF24+CF25</f>
        <v>0</v>
      </c>
      <c r="CG23" s="173">
        <f aca="true" t="shared" si="257" ref="CG23:CH23">CG24+CG25</f>
        <v>0</v>
      </c>
      <c r="CH23" s="211">
        <f t="shared" si="257"/>
        <v>0</v>
      </c>
    </row>
    <row r="24" spans="1:86" ht="15">
      <c r="A24" s="341"/>
      <c r="B24" s="121" t="s">
        <v>6</v>
      </c>
      <c r="C24" s="133"/>
      <c r="D24" s="97">
        <f aca="true" t="shared" si="258" ref="D24:D25">+Y24+AT24+BO24</f>
        <v>0</v>
      </c>
      <c r="E24" s="112">
        <f aca="true" t="shared" si="259" ref="E24:E25">SUM(C24:D24)</f>
        <v>0</v>
      </c>
      <c r="F24" s="145"/>
      <c r="G24" s="97">
        <f aca="true" t="shared" si="260" ref="G24:G25">+AB24+AW24+BR24</f>
        <v>0</v>
      </c>
      <c r="H24" s="146">
        <f aca="true" t="shared" si="261" ref="H24:H25">SUM(F24:G24)</f>
        <v>0</v>
      </c>
      <c r="I24" s="145"/>
      <c r="J24" s="97">
        <f aca="true" t="shared" si="262" ref="J24:J25">+AE24+AZ24+BU24</f>
        <v>0</v>
      </c>
      <c r="K24" s="146">
        <f aca="true" t="shared" si="263" ref="K24:K25">SUM(I24:J24)</f>
        <v>0</v>
      </c>
      <c r="L24" s="145"/>
      <c r="M24" s="97">
        <f aca="true" t="shared" si="264" ref="M24:M25">+AH24+BC24+BX24</f>
        <v>0</v>
      </c>
      <c r="N24" s="146">
        <f aca="true" t="shared" si="265" ref="N24:N25">SUM(L24:M24)</f>
        <v>0</v>
      </c>
      <c r="O24" s="145"/>
      <c r="P24" s="97">
        <f aca="true" t="shared" si="266" ref="P24:P25">+AK24+BF24+CA24</f>
        <v>0</v>
      </c>
      <c r="Q24" s="146">
        <f aca="true" t="shared" si="267" ref="Q24:Q25">SUM(O24:P24)</f>
        <v>0</v>
      </c>
      <c r="R24" s="145"/>
      <c r="S24" s="97">
        <f aca="true" t="shared" si="268" ref="S24:S25">+AN24+BI24+CD24</f>
        <v>0</v>
      </c>
      <c r="T24" s="146">
        <f aca="true" t="shared" si="269" ref="T24:T25">SUM(R24:S24)</f>
        <v>0</v>
      </c>
      <c r="U24" s="145"/>
      <c r="V24" s="97">
        <f aca="true" t="shared" si="270" ref="V24:V25">+AQ24+BL24+CG24</f>
        <v>0</v>
      </c>
      <c r="W24" s="134">
        <f aca="true" t="shared" si="271" ref="W24:W25">SUM(U24:V24)</f>
        <v>0</v>
      </c>
      <c r="X24" s="205"/>
      <c r="Y24" s="83"/>
      <c r="Z24" s="182">
        <f aca="true" t="shared" si="272" ref="Z24:Z25">SUM(X24:Y24)</f>
        <v>0</v>
      </c>
      <c r="AA24" s="166"/>
      <c r="AB24" s="83"/>
      <c r="AC24" s="182">
        <f aca="true" t="shared" si="273" ref="AC24:AC25">SUM(AA24:AB24)</f>
        <v>0</v>
      </c>
      <c r="AD24" s="191"/>
      <c r="AE24" s="97">
        <f>+Y24+AB24</f>
        <v>0</v>
      </c>
      <c r="AF24" s="167">
        <f aca="true" t="shared" si="274" ref="AF24:AF25">SUM(AD24:AE24)</f>
        <v>0</v>
      </c>
      <c r="AG24" s="166"/>
      <c r="AH24" s="83"/>
      <c r="AI24" s="182">
        <f aca="true" t="shared" si="275" ref="AI24:AI25">SUM(AG24:AH24)</f>
        <v>0</v>
      </c>
      <c r="AJ24" s="166"/>
      <c r="AK24" s="83"/>
      <c r="AL24" s="182">
        <f aca="true" t="shared" si="276" ref="AL24:AL25">SUM(AJ24:AK24)</f>
        <v>0</v>
      </c>
      <c r="AM24" s="166"/>
      <c r="AN24" s="83"/>
      <c r="AO24" s="182">
        <f aca="true" t="shared" si="277" ref="AO24:AO25">SUM(AM24:AN24)</f>
        <v>0</v>
      </c>
      <c r="AP24" s="191"/>
      <c r="AQ24" s="97">
        <f>+AH24+AK24-AN24</f>
        <v>0</v>
      </c>
      <c r="AR24" s="206">
        <f aca="true" t="shared" si="278" ref="AR24:AR25">SUM(AP24:AQ24)</f>
        <v>0</v>
      </c>
      <c r="AS24" s="205"/>
      <c r="AT24" s="83"/>
      <c r="AU24" s="182">
        <f aca="true" t="shared" si="279" ref="AU24:AU25">SUM(AS24:AT24)</f>
        <v>0</v>
      </c>
      <c r="AV24" s="166"/>
      <c r="AW24" s="83"/>
      <c r="AX24" s="182">
        <f aca="true" t="shared" si="280" ref="AX24:AX25">SUM(AV24:AW24)</f>
        <v>0</v>
      </c>
      <c r="AY24" s="191"/>
      <c r="AZ24" s="97">
        <f>+AT24+AW24</f>
        <v>0</v>
      </c>
      <c r="BA24" s="167">
        <f aca="true" t="shared" si="281" ref="BA24:BA25">SUM(AY24:AZ24)</f>
        <v>0</v>
      </c>
      <c r="BB24" s="166"/>
      <c r="BC24" s="83"/>
      <c r="BD24" s="182">
        <f aca="true" t="shared" si="282" ref="BD24:BD25">SUM(BB24:BC24)</f>
        <v>0</v>
      </c>
      <c r="BE24" s="166"/>
      <c r="BF24" s="83"/>
      <c r="BG24" s="182">
        <f aca="true" t="shared" si="283" ref="BG24:BG25">SUM(BE24:BF24)</f>
        <v>0</v>
      </c>
      <c r="BH24" s="166"/>
      <c r="BI24" s="83"/>
      <c r="BJ24" s="182">
        <f aca="true" t="shared" si="284" ref="BJ24:BJ25">SUM(BH24:BI24)</f>
        <v>0</v>
      </c>
      <c r="BK24" s="191"/>
      <c r="BL24" s="97">
        <f>+BC24+BF24-BI24</f>
        <v>0</v>
      </c>
      <c r="BM24" s="206">
        <f aca="true" t="shared" si="285" ref="BM24:BM25">SUM(BK24:BL24)</f>
        <v>0</v>
      </c>
      <c r="BN24" s="205"/>
      <c r="BO24" s="83"/>
      <c r="BP24" s="182">
        <f aca="true" t="shared" si="286" ref="BP24:BP25">SUM(BN24:BO24)</f>
        <v>0</v>
      </c>
      <c r="BQ24" s="166"/>
      <c r="BR24" s="83"/>
      <c r="BS24" s="182">
        <f aca="true" t="shared" si="287" ref="BS24:BS25">SUM(BQ24:BR24)</f>
        <v>0</v>
      </c>
      <c r="BT24" s="191"/>
      <c r="BU24" s="97">
        <f>+BO24+BR24</f>
        <v>0</v>
      </c>
      <c r="BV24" s="167">
        <f aca="true" t="shared" si="288" ref="BV24:BV25">SUM(BT24:BU24)</f>
        <v>0</v>
      </c>
      <c r="BW24" s="166"/>
      <c r="BX24" s="83"/>
      <c r="BY24" s="182">
        <f aca="true" t="shared" si="289" ref="BY24:BY25">SUM(BW24:BX24)</f>
        <v>0</v>
      </c>
      <c r="BZ24" s="166"/>
      <c r="CA24" s="83"/>
      <c r="CB24" s="182">
        <f aca="true" t="shared" si="290" ref="CB24:CB25">SUM(BZ24:CA24)</f>
        <v>0</v>
      </c>
      <c r="CC24" s="166"/>
      <c r="CD24" s="83"/>
      <c r="CE24" s="182">
        <f aca="true" t="shared" si="291" ref="CE24:CE25">SUM(CC24:CD24)</f>
        <v>0</v>
      </c>
      <c r="CF24" s="191"/>
      <c r="CG24" s="97">
        <f>+BX24+CA24-CD24</f>
        <v>0</v>
      </c>
      <c r="CH24" s="206">
        <f aca="true" t="shared" si="292" ref="CH24:CH25">SUM(CF24:CG24)</f>
        <v>0</v>
      </c>
    </row>
    <row r="25" spans="1:86" ht="15.75" thickBot="1">
      <c r="A25" s="341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ht="15">
      <c r="A26" s="341"/>
      <c r="B26" s="125" t="s">
        <v>51</v>
      </c>
      <c r="C26" s="201">
        <f>C27+C28</f>
        <v>0</v>
      </c>
      <c r="D26" s="142">
        <f aca="true" t="shared" si="293" ref="D26:E26">D27+D28</f>
        <v>0</v>
      </c>
      <c r="E26" s="143">
        <f t="shared" si="293"/>
        <v>0</v>
      </c>
      <c r="F26" s="141">
        <f>F27+F28</f>
        <v>0</v>
      </c>
      <c r="G26" s="142">
        <f aca="true" t="shared" si="294" ref="G26:H26">G27+G28</f>
        <v>0</v>
      </c>
      <c r="H26" s="144">
        <f t="shared" si="294"/>
        <v>0</v>
      </c>
      <c r="I26" s="141">
        <f>I27+I28</f>
        <v>0</v>
      </c>
      <c r="J26" s="142">
        <f aca="true" t="shared" si="295" ref="J26:K26">J27+J28</f>
        <v>0</v>
      </c>
      <c r="K26" s="144">
        <f t="shared" si="295"/>
        <v>0</v>
      </c>
      <c r="L26" s="141">
        <f>L27+L28</f>
        <v>0</v>
      </c>
      <c r="M26" s="142">
        <f aca="true" t="shared" si="296" ref="M26:N26">M27+M28</f>
        <v>0</v>
      </c>
      <c r="N26" s="144">
        <f t="shared" si="296"/>
        <v>0</v>
      </c>
      <c r="O26" s="141">
        <f>O27+O28</f>
        <v>0</v>
      </c>
      <c r="P26" s="142">
        <f aca="true" t="shared" si="297" ref="P26:Q26">P27+P28</f>
        <v>0</v>
      </c>
      <c r="Q26" s="144">
        <f t="shared" si="297"/>
        <v>0</v>
      </c>
      <c r="R26" s="141">
        <f>R27+R28</f>
        <v>0</v>
      </c>
      <c r="S26" s="142">
        <f aca="true" t="shared" si="298" ref="S26:T26">S27+S28</f>
        <v>0</v>
      </c>
      <c r="T26" s="144">
        <f t="shared" si="298"/>
        <v>0</v>
      </c>
      <c r="U26" s="141">
        <f>U27+U28</f>
        <v>0</v>
      </c>
      <c r="V26" s="142">
        <f aca="true" t="shared" si="299" ref="V26:W26">V27+V28</f>
        <v>0</v>
      </c>
      <c r="W26" s="202">
        <f t="shared" si="299"/>
        <v>0</v>
      </c>
      <c r="X26" s="210">
        <f>X27+X28</f>
        <v>0</v>
      </c>
      <c r="Y26" s="172">
        <f aca="true" t="shared" si="300" ref="Y26:Z26">Y27+Y28</f>
        <v>0</v>
      </c>
      <c r="Z26" s="184">
        <f t="shared" si="300"/>
        <v>0</v>
      </c>
      <c r="AA26" s="171">
        <f>AA27+AA28</f>
        <v>0</v>
      </c>
      <c r="AB26" s="172">
        <f aca="true" t="shared" si="301" ref="AB26:AC26">AB27+AB28</f>
        <v>0</v>
      </c>
      <c r="AC26" s="184">
        <f t="shared" si="301"/>
        <v>0</v>
      </c>
      <c r="AD26" s="193">
        <f>AD27+AD28</f>
        <v>0</v>
      </c>
      <c r="AE26" s="173">
        <f aca="true" t="shared" si="302" ref="AE26:AF26">AE27+AE28</f>
        <v>0</v>
      </c>
      <c r="AF26" s="174">
        <f t="shared" si="302"/>
        <v>0</v>
      </c>
      <c r="AG26" s="171">
        <f>AG27+AG28</f>
        <v>0</v>
      </c>
      <c r="AH26" s="172">
        <f aca="true" t="shared" si="303" ref="AH26:AI26">AH27+AH28</f>
        <v>0</v>
      </c>
      <c r="AI26" s="184">
        <f t="shared" si="303"/>
        <v>0</v>
      </c>
      <c r="AJ26" s="171">
        <f>AJ27+AJ28</f>
        <v>0</v>
      </c>
      <c r="AK26" s="172">
        <f aca="true" t="shared" si="304" ref="AK26:AL26">AK27+AK28</f>
        <v>0</v>
      </c>
      <c r="AL26" s="184">
        <f t="shared" si="304"/>
        <v>0</v>
      </c>
      <c r="AM26" s="171">
        <f>AM27+AM28</f>
        <v>0</v>
      </c>
      <c r="AN26" s="172">
        <f aca="true" t="shared" si="305" ref="AN26:AO26">AN27+AN28</f>
        <v>0</v>
      </c>
      <c r="AO26" s="184">
        <f t="shared" si="305"/>
        <v>0</v>
      </c>
      <c r="AP26" s="193">
        <f>AP27+AP28</f>
        <v>0</v>
      </c>
      <c r="AQ26" s="173">
        <f aca="true" t="shared" si="306" ref="AQ26:AR26">AQ27+AQ28</f>
        <v>0</v>
      </c>
      <c r="AR26" s="211">
        <f t="shared" si="306"/>
        <v>0</v>
      </c>
      <c r="AS26" s="210">
        <f>AS27+AS28</f>
        <v>0</v>
      </c>
      <c r="AT26" s="172">
        <f aca="true" t="shared" si="307" ref="AT26:AU26">AT27+AT28</f>
        <v>0</v>
      </c>
      <c r="AU26" s="184">
        <f t="shared" si="307"/>
        <v>0</v>
      </c>
      <c r="AV26" s="171">
        <f>AV27+AV28</f>
        <v>0</v>
      </c>
      <c r="AW26" s="172">
        <f aca="true" t="shared" si="308" ref="AW26:AX26">AW27+AW28</f>
        <v>0</v>
      </c>
      <c r="AX26" s="184">
        <f t="shared" si="308"/>
        <v>0</v>
      </c>
      <c r="AY26" s="193">
        <f>AY27+AY28</f>
        <v>0</v>
      </c>
      <c r="AZ26" s="173">
        <f aca="true" t="shared" si="309" ref="AZ26:BA26">AZ27+AZ28</f>
        <v>0</v>
      </c>
      <c r="BA26" s="174">
        <f t="shared" si="309"/>
        <v>0</v>
      </c>
      <c r="BB26" s="171">
        <f>BB27+BB28</f>
        <v>0</v>
      </c>
      <c r="BC26" s="172">
        <f aca="true" t="shared" si="310" ref="BC26:BD26">BC27+BC28</f>
        <v>0</v>
      </c>
      <c r="BD26" s="184">
        <f t="shared" si="310"/>
        <v>0</v>
      </c>
      <c r="BE26" s="171">
        <f>BE27+BE28</f>
        <v>0</v>
      </c>
      <c r="BF26" s="172">
        <f aca="true" t="shared" si="311" ref="BF26:BG26">BF27+BF28</f>
        <v>0</v>
      </c>
      <c r="BG26" s="184">
        <f t="shared" si="311"/>
        <v>0</v>
      </c>
      <c r="BH26" s="171">
        <f>BH27+BH28</f>
        <v>0</v>
      </c>
      <c r="BI26" s="172">
        <f aca="true" t="shared" si="312" ref="BI26:BJ26">BI27+BI28</f>
        <v>0</v>
      </c>
      <c r="BJ26" s="184">
        <f t="shared" si="312"/>
        <v>0</v>
      </c>
      <c r="BK26" s="193">
        <f>BK27+BK28</f>
        <v>0</v>
      </c>
      <c r="BL26" s="173">
        <f aca="true" t="shared" si="313" ref="BL26:BM26">BL27+BL28</f>
        <v>0</v>
      </c>
      <c r="BM26" s="211">
        <f t="shared" si="313"/>
        <v>0</v>
      </c>
      <c r="BN26" s="210">
        <f>BN27+BN28</f>
        <v>0</v>
      </c>
      <c r="BO26" s="172">
        <f aca="true" t="shared" si="314" ref="BO26:BP26">BO27+BO28</f>
        <v>0</v>
      </c>
      <c r="BP26" s="184">
        <f t="shared" si="314"/>
        <v>0</v>
      </c>
      <c r="BQ26" s="171">
        <f>BQ27+BQ28</f>
        <v>0</v>
      </c>
      <c r="BR26" s="172">
        <f aca="true" t="shared" si="315" ref="BR26:BS26">BR27+BR28</f>
        <v>0</v>
      </c>
      <c r="BS26" s="184">
        <f t="shared" si="315"/>
        <v>0</v>
      </c>
      <c r="BT26" s="193">
        <f>BT27+BT28</f>
        <v>0</v>
      </c>
      <c r="BU26" s="173">
        <f aca="true" t="shared" si="316" ref="BU26:BV26">BU27+BU28</f>
        <v>0</v>
      </c>
      <c r="BV26" s="174">
        <f t="shared" si="316"/>
        <v>0</v>
      </c>
      <c r="BW26" s="171">
        <f>BW27+BW28</f>
        <v>0</v>
      </c>
      <c r="BX26" s="172">
        <f aca="true" t="shared" si="317" ref="BX26:BY26">BX27+BX28</f>
        <v>0</v>
      </c>
      <c r="BY26" s="184">
        <f t="shared" si="317"/>
        <v>0</v>
      </c>
      <c r="BZ26" s="171">
        <f>BZ27+BZ28</f>
        <v>0</v>
      </c>
      <c r="CA26" s="172">
        <f aca="true" t="shared" si="318" ref="CA26:CB26">CA27+CA28</f>
        <v>0</v>
      </c>
      <c r="CB26" s="184">
        <f t="shared" si="318"/>
        <v>0</v>
      </c>
      <c r="CC26" s="171">
        <f>CC27+CC28</f>
        <v>0</v>
      </c>
      <c r="CD26" s="172">
        <f aca="true" t="shared" si="319" ref="CD26:CE26">CD27+CD28</f>
        <v>0</v>
      </c>
      <c r="CE26" s="184">
        <f t="shared" si="319"/>
        <v>0</v>
      </c>
      <c r="CF26" s="193">
        <f>CF27+CF28</f>
        <v>0</v>
      </c>
      <c r="CG26" s="173">
        <f aca="true" t="shared" si="320" ref="CG26:CH26">CG27+CG28</f>
        <v>0</v>
      </c>
      <c r="CH26" s="211">
        <f t="shared" si="320"/>
        <v>0</v>
      </c>
    </row>
    <row r="27" spans="1:86" ht="15">
      <c r="A27" s="341"/>
      <c r="B27" s="121" t="s">
        <v>6</v>
      </c>
      <c r="C27" s="133"/>
      <c r="D27" s="97">
        <f aca="true" t="shared" si="321" ref="D27:D28">+Y27+AT27+BO27</f>
        <v>0</v>
      </c>
      <c r="E27" s="112">
        <f aca="true" t="shared" si="322" ref="E27:E28">SUM(C27:D27)</f>
        <v>0</v>
      </c>
      <c r="F27" s="145"/>
      <c r="G27" s="97">
        <f aca="true" t="shared" si="323" ref="G27:G28">+AB27+AW27+BR27</f>
        <v>0</v>
      </c>
      <c r="H27" s="146">
        <f aca="true" t="shared" si="324" ref="H27:H28">SUM(F27:G27)</f>
        <v>0</v>
      </c>
      <c r="I27" s="145"/>
      <c r="J27" s="97">
        <f aca="true" t="shared" si="325" ref="J27:J28">+AE27+AZ27+BU27</f>
        <v>0</v>
      </c>
      <c r="K27" s="146">
        <f aca="true" t="shared" si="326" ref="K27:K28">SUM(I27:J27)</f>
        <v>0</v>
      </c>
      <c r="L27" s="145"/>
      <c r="M27" s="97">
        <f aca="true" t="shared" si="327" ref="M27:M28">+AH27+BC27+BX27</f>
        <v>0</v>
      </c>
      <c r="N27" s="146">
        <f aca="true" t="shared" si="328" ref="N27:N28">SUM(L27:M27)</f>
        <v>0</v>
      </c>
      <c r="O27" s="145"/>
      <c r="P27" s="97">
        <f aca="true" t="shared" si="329" ref="P27:P28">+AK27+BF27+CA27</f>
        <v>0</v>
      </c>
      <c r="Q27" s="146">
        <f aca="true" t="shared" si="330" ref="Q27:Q28">SUM(O27:P27)</f>
        <v>0</v>
      </c>
      <c r="R27" s="145"/>
      <c r="S27" s="97">
        <f aca="true" t="shared" si="331" ref="S27:S28">+AN27+BI27+CD27</f>
        <v>0</v>
      </c>
      <c r="T27" s="146">
        <f aca="true" t="shared" si="332" ref="T27:T28">SUM(R27:S27)</f>
        <v>0</v>
      </c>
      <c r="U27" s="145"/>
      <c r="V27" s="97">
        <f aca="true" t="shared" si="333" ref="V27:V28">+AQ27+BL27+CG27</f>
        <v>0</v>
      </c>
      <c r="W27" s="134">
        <f aca="true" t="shared" si="334" ref="W27:W28">SUM(U27:V27)</f>
        <v>0</v>
      </c>
      <c r="X27" s="205"/>
      <c r="Y27" s="83"/>
      <c r="Z27" s="182">
        <f aca="true" t="shared" si="335" ref="Z27:Z28">SUM(X27:Y27)</f>
        <v>0</v>
      </c>
      <c r="AA27" s="166"/>
      <c r="AB27" s="83"/>
      <c r="AC27" s="182">
        <f aca="true" t="shared" si="336" ref="AC27:AC28">SUM(AA27:AB27)</f>
        <v>0</v>
      </c>
      <c r="AD27" s="191"/>
      <c r="AE27" s="97">
        <f>+Y27+AB27</f>
        <v>0</v>
      </c>
      <c r="AF27" s="167">
        <f aca="true" t="shared" si="337" ref="AF27:AF28">SUM(AD27:AE27)</f>
        <v>0</v>
      </c>
      <c r="AG27" s="166"/>
      <c r="AH27" s="83"/>
      <c r="AI27" s="182">
        <f aca="true" t="shared" si="338" ref="AI27:AI28">SUM(AG27:AH27)</f>
        <v>0</v>
      </c>
      <c r="AJ27" s="166"/>
      <c r="AK27" s="83"/>
      <c r="AL27" s="182">
        <f aca="true" t="shared" si="339" ref="AL27:AL28">SUM(AJ27:AK27)</f>
        <v>0</v>
      </c>
      <c r="AM27" s="166"/>
      <c r="AN27" s="83"/>
      <c r="AO27" s="182">
        <f aca="true" t="shared" si="340" ref="AO27:AO28">SUM(AM27:AN27)</f>
        <v>0</v>
      </c>
      <c r="AP27" s="191"/>
      <c r="AQ27" s="97">
        <f>+AH27+AK27-AN27</f>
        <v>0</v>
      </c>
      <c r="AR27" s="206">
        <f aca="true" t="shared" si="341" ref="AR27:AR28">SUM(AP27:AQ27)</f>
        <v>0</v>
      </c>
      <c r="AS27" s="205"/>
      <c r="AT27" s="83"/>
      <c r="AU27" s="182">
        <f aca="true" t="shared" si="342" ref="AU27:AU28">SUM(AS27:AT27)</f>
        <v>0</v>
      </c>
      <c r="AV27" s="166"/>
      <c r="AW27" s="83"/>
      <c r="AX27" s="182">
        <f aca="true" t="shared" si="343" ref="AX27:AX28">SUM(AV27:AW27)</f>
        <v>0</v>
      </c>
      <c r="AY27" s="191"/>
      <c r="AZ27" s="97">
        <f>+AT27+AW27</f>
        <v>0</v>
      </c>
      <c r="BA27" s="167">
        <f aca="true" t="shared" si="344" ref="BA27:BA28">SUM(AY27:AZ27)</f>
        <v>0</v>
      </c>
      <c r="BB27" s="166"/>
      <c r="BC27" s="83"/>
      <c r="BD27" s="182">
        <f aca="true" t="shared" si="345" ref="BD27:BD28">SUM(BB27:BC27)</f>
        <v>0</v>
      </c>
      <c r="BE27" s="166"/>
      <c r="BF27" s="83"/>
      <c r="BG27" s="182">
        <f aca="true" t="shared" si="346" ref="BG27:BG28">SUM(BE27:BF27)</f>
        <v>0</v>
      </c>
      <c r="BH27" s="166"/>
      <c r="BI27" s="83"/>
      <c r="BJ27" s="182">
        <f aca="true" t="shared" si="347" ref="BJ27:BJ28">SUM(BH27:BI27)</f>
        <v>0</v>
      </c>
      <c r="BK27" s="191"/>
      <c r="BL27" s="97">
        <f>+BC27+BF27-BI27</f>
        <v>0</v>
      </c>
      <c r="BM27" s="206">
        <f aca="true" t="shared" si="348" ref="BM27:BM28">SUM(BK27:BL27)</f>
        <v>0</v>
      </c>
      <c r="BN27" s="205"/>
      <c r="BO27" s="83"/>
      <c r="BP27" s="182">
        <f aca="true" t="shared" si="349" ref="BP27:BP28">SUM(BN27:BO27)</f>
        <v>0</v>
      </c>
      <c r="BQ27" s="166"/>
      <c r="BR27" s="83"/>
      <c r="BS27" s="182">
        <f aca="true" t="shared" si="350" ref="BS27:BS28">SUM(BQ27:BR27)</f>
        <v>0</v>
      </c>
      <c r="BT27" s="191"/>
      <c r="BU27" s="97">
        <f>+BO27+BR27</f>
        <v>0</v>
      </c>
      <c r="BV27" s="167">
        <f aca="true" t="shared" si="351" ref="BV27:BV28">SUM(BT27:BU27)</f>
        <v>0</v>
      </c>
      <c r="BW27" s="166"/>
      <c r="BX27" s="83"/>
      <c r="BY27" s="182">
        <f aca="true" t="shared" si="352" ref="BY27:BY28">SUM(BW27:BX27)</f>
        <v>0</v>
      </c>
      <c r="BZ27" s="166"/>
      <c r="CA27" s="83"/>
      <c r="CB27" s="182">
        <f aca="true" t="shared" si="353" ref="CB27:CB28">SUM(BZ27:CA27)</f>
        <v>0</v>
      </c>
      <c r="CC27" s="166"/>
      <c r="CD27" s="83"/>
      <c r="CE27" s="182">
        <f aca="true" t="shared" si="354" ref="CE27:CE28">SUM(CC27:CD27)</f>
        <v>0</v>
      </c>
      <c r="CF27" s="191"/>
      <c r="CG27" s="97">
        <f>+BX27+CA27-CD27</f>
        <v>0</v>
      </c>
      <c r="CH27" s="206">
        <f aca="true" t="shared" si="355" ref="CH27:CH28">SUM(CF27:CG27)</f>
        <v>0</v>
      </c>
    </row>
    <row r="28" spans="1:86" ht="15.75" thickBot="1">
      <c r="A28" s="341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ht="15">
      <c r="A29" s="341"/>
      <c r="B29" s="125" t="s">
        <v>52</v>
      </c>
      <c r="C29" s="201">
        <f>C30+C31</f>
        <v>0</v>
      </c>
      <c r="D29" s="142">
        <f aca="true" t="shared" si="356" ref="D29:E29">D30+D31</f>
        <v>0</v>
      </c>
      <c r="E29" s="143">
        <f t="shared" si="356"/>
        <v>0</v>
      </c>
      <c r="F29" s="141">
        <f>F30+F31</f>
        <v>0</v>
      </c>
      <c r="G29" s="142">
        <f aca="true" t="shared" si="357" ref="G29:H29">G30+G31</f>
        <v>0</v>
      </c>
      <c r="H29" s="144">
        <f t="shared" si="357"/>
        <v>0</v>
      </c>
      <c r="I29" s="141">
        <f>I30+I31</f>
        <v>0</v>
      </c>
      <c r="J29" s="142">
        <f aca="true" t="shared" si="358" ref="J29:K29">J30+J31</f>
        <v>0</v>
      </c>
      <c r="K29" s="144">
        <f t="shared" si="358"/>
        <v>0</v>
      </c>
      <c r="L29" s="141">
        <f>L30+L31</f>
        <v>0</v>
      </c>
      <c r="M29" s="142">
        <f aca="true" t="shared" si="359" ref="M29:N29">M30+M31</f>
        <v>0</v>
      </c>
      <c r="N29" s="144">
        <f t="shared" si="359"/>
        <v>0</v>
      </c>
      <c r="O29" s="141">
        <f>O30+O31</f>
        <v>0</v>
      </c>
      <c r="P29" s="142">
        <f aca="true" t="shared" si="360" ref="P29:Q29">P30+P31</f>
        <v>0</v>
      </c>
      <c r="Q29" s="144">
        <f t="shared" si="360"/>
        <v>0</v>
      </c>
      <c r="R29" s="141">
        <f>R30+R31</f>
        <v>0</v>
      </c>
      <c r="S29" s="142">
        <f aca="true" t="shared" si="361" ref="S29:T29">S30+S31</f>
        <v>0</v>
      </c>
      <c r="T29" s="144">
        <f t="shared" si="361"/>
        <v>0</v>
      </c>
      <c r="U29" s="141">
        <f>U30+U31</f>
        <v>0</v>
      </c>
      <c r="V29" s="142">
        <f aca="true" t="shared" si="362" ref="V29:W29">V30+V31</f>
        <v>0</v>
      </c>
      <c r="W29" s="202">
        <f t="shared" si="362"/>
        <v>0</v>
      </c>
      <c r="X29" s="210">
        <f>X30+X31</f>
        <v>0</v>
      </c>
      <c r="Y29" s="172">
        <f aca="true" t="shared" si="363" ref="Y29:Z29">Y30+Y31</f>
        <v>0</v>
      </c>
      <c r="Z29" s="184">
        <f t="shared" si="363"/>
        <v>0</v>
      </c>
      <c r="AA29" s="171">
        <f>AA30+AA31</f>
        <v>0</v>
      </c>
      <c r="AB29" s="172">
        <f aca="true" t="shared" si="364" ref="AB29:AC29">AB30+AB31</f>
        <v>0</v>
      </c>
      <c r="AC29" s="184">
        <f t="shared" si="364"/>
        <v>0</v>
      </c>
      <c r="AD29" s="193">
        <f>AD30+AD31</f>
        <v>0</v>
      </c>
      <c r="AE29" s="173">
        <f aca="true" t="shared" si="365" ref="AE29:AF29">AE30+AE31</f>
        <v>0</v>
      </c>
      <c r="AF29" s="174">
        <f t="shared" si="365"/>
        <v>0</v>
      </c>
      <c r="AG29" s="171">
        <f>AG30+AG31</f>
        <v>0</v>
      </c>
      <c r="AH29" s="172">
        <f aca="true" t="shared" si="366" ref="AH29:AI29">AH30+AH31</f>
        <v>0</v>
      </c>
      <c r="AI29" s="184">
        <f t="shared" si="366"/>
        <v>0</v>
      </c>
      <c r="AJ29" s="171">
        <f>AJ30+AJ31</f>
        <v>0</v>
      </c>
      <c r="AK29" s="172">
        <f aca="true" t="shared" si="367" ref="AK29:AL29">AK30+AK31</f>
        <v>0</v>
      </c>
      <c r="AL29" s="184">
        <f t="shared" si="367"/>
        <v>0</v>
      </c>
      <c r="AM29" s="171">
        <f>AM30+AM31</f>
        <v>0</v>
      </c>
      <c r="AN29" s="172">
        <f aca="true" t="shared" si="368" ref="AN29:AO29">AN30+AN31</f>
        <v>0</v>
      </c>
      <c r="AO29" s="184">
        <f t="shared" si="368"/>
        <v>0</v>
      </c>
      <c r="AP29" s="193">
        <f>AP30+AP31</f>
        <v>0</v>
      </c>
      <c r="AQ29" s="173">
        <f aca="true" t="shared" si="369" ref="AQ29:AR29">AQ30+AQ31</f>
        <v>0</v>
      </c>
      <c r="AR29" s="211">
        <f t="shared" si="369"/>
        <v>0</v>
      </c>
      <c r="AS29" s="210">
        <f>AS30+AS31</f>
        <v>0</v>
      </c>
      <c r="AT29" s="172">
        <f aca="true" t="shared" si="370" ref="AT29:AU29">AT30+AT31</f>
        <v>0</v>
      </c>
      <c r="AU29" s="184">
        <f t="shared" si="370"/>
        <v>0</v>
      </c>
      <c r="AV29" s="171">
        <f>AV30+AV31</f>
        <v>0</v>
      </c>
      <c r="AW29" s="172">
        <f aca="true" t="shared" si="371" ref="AW29:AX29">AW30+AW31</f>
        <v>0</v>
      </c>
      <c r="AX29" s="184">
        <f t="shared" si="371"/>
        <v>0</v>
      </c>
      <c r="AY29" s="193">
        <f>AY30+AY31</f>
        <v>0</v>
      </c>
      <c r="AZ29" s="173">
        <f aca="true" t="shared" si="372" ref="AZ29:BA29">AZ30+AZ31</f>
        <v>0</v>
      </c>
      <c r="BA29" s="174">
        <f t="shared" si="372"/>
        <v>0</v>
      </c>
      <c r="BB29" s="171">
        <f>BB30+BB31</f>
        <v>0</v>
      </c>
      <c r="BC29" s="172">
        <f aca="true" t="shared" si="373" ref="BC29:BD29">BC30+BC31</f>
        <v>0</v>
      </c>
      <c r="BD29" s="184">
        <f t="shared" si="373"/>
        <v>0</v>
      </c>
      <c r="BE29" s="171">
        <f>BE30+BE31</f>
        <v>0</v>
      </c>
      <c r="BF29" s="172">
        <f aca="true" t="shared" si="374" ref="BF29:BG29">BF30+BF31</f>
        <v>0</v>
      </c>
      <c r="BG29" s="184">
        <f t="shared" si="374"/>
        <v>0</v>
      </c>
      <c r="BH29" s="171">
        <f>BH30+BH31</f>
        <v>0</v>
      </c>
      <c r="BI29" s="172">
        <f aca="true" t="shared" si="375" ref="BI29:BJ29">BI30+BI31</f>
        <v>0</v>
      </c>
      <c r="BJ29" s="184">
        <f t="shared" si="375"/>
        <v>0</v>
      </c>
      <c r="BK29" s="193">
        <f>BK30+BK31</f>
        <v>0</v>
      </c>
      <c r="BL29" s="173">
        <f aca="true" t="shared" si="376" ref="BL29:BM29">BL30+BL31</f>
        <v>0</v>
      </c>
      <c r="BM29" s="211">
        <f t="shared" si="376"/>
        <v>0</v>
      </c>
      <c r="BN29" s="210">
        <f>BN30+BN31</f>
        <v>0</v>
      </c>
      <c r="BO29" s="172">
        <f aca="true" t="shared" si="377" ref="BO29:BP29">BO30+BO31</f>
        <v>0</v>
      </c>
      <c r="BP29" s="184">
        <f t="shared" si="377"/>
        <v>0</v>
      </c>
      <c r="BQ29" s="171">
        <f>BQ30+BQ31</f>
        <v>0</v>
      </c>
      <c r="BR29" s="172">
        <f aca="true" t="shared" si="378" ref="BR29:BS29">BR30+BR31</f>
        <v>0</v>
      </c>
      <c r="BS29" s="184">
        <f t="shared" si="378"/>
        <v>0</v>
      </c>
      <c r="BT29" s="193">
        <f>BT30+BT31</f>
        <v>0</v>
      </c>
      <c r="BU29" s="173">
        <f aca="true" t="shared" si="379" ref="BU29:BV29">BU30+BU31</f>
        <v>0</v>
      </c>
      <c r="BV29" s="174">
        <f t="shared" si="379"/>
        <v>0</v>
      </c>
      <c r="BW29" s="171">
        <f>BW30+BW31</f>
        <v>0</v>
      </c>
      <c r="BX29" s="172">
        <f aca="true" t="shared" si="380" ref="BX29:BY29">BX30+BX31</f>
        <v>0</v>
      </c>
      <c r="BY29" s="184">
        <f t="shared" si="380"/>
        <v>0</v>
      </c>
      <c r="BZ29" s="171">
        <f>BZ30+BZ31</f>
        <v>0</v>
      </c>
      <c r="CA29" s="172">
        <f aca="true" t="shared" si="381" ref="CA29:CB29">CA30+CA31</f>
        <v>0</v>
      </c>
      <c r="CB29" s="184">
        <f t="shared" si="381"/>
        <v>0</v>
      </c>
      <c r="CC29" s="171">
        <f>CC30+CC31</f>
        <v>0</v>
      </c>
      <c r="CD29" s="172">
        <f aca="true" t="shared" si="382" ref="CD29:CE29">CD30+CD31</f>
        <v>0</v>
      </c>
      <c r="CE29" s="184">
        <f t="shared" si="382"/>
        <v>0</v>
      </c>
      <c r="CF29" s="193">
        <f>CF30+CF31</f>
        <v>0</v>
      </c>
      <c r="CG29" s="173">
        <f aca="true" t="shared" si="383" ref="CG29:CH29">CG30+CG31</f>
        <v>0</v>
      </c>
      <c r="CH29" s="211">
        <f t="shared" si="383"/>
        <v>0</v>
      </c>
    </row>
    <row r="30" spans="1:86" ht="15">
      <c r="A30" s="341"/>
      <c r="B30" s="121" t="s">
        <v>6</v>
      </c>
      <c r="C30" s="133"/>
      <c r="D30" s="97">
        <f aca="true" t="shared" si="384" ref="D30:D31">+Y30+AT30+BO30</f>
        <v>0</v>
      </c>
      <c r="E30" s="112">
        <f aca="true" t="shared" si="385" ref="E30:E31">SUM(C30:D30)</f>
        <v>0</v>
      </c>
      <c r="F30" s="145"/>
      <c r="G30" s="97">
        <f aca="true" t="shared" si="386" ref="G30:G31">+AB30+AW30+BR30</f>
        <v>0</v>
      </c>
      <c r="H30" s="146">
        <f aca="true" t="shared" si="387" ref="H30:H31">SUM(F30:G30)</f>
        <v>0</v>
      </c>
      <c r="I30" s="145"/>
      <c r="J30" s="97">
        <f aca="true" t="shared" si="388" ref="J30:J31">+AE30+AZ30+BU30</f>
        <v>0</v>
      </c>
      <c r="K30" s="146">
        <f aca="true" t="shared" si="389" ref="K30:K31">SUM(I30:J30)</f>
        <v>0</v>
      </c>
      <c r="L30" s="145"/>
      <c r="M30" s="97">
        <f aca="true" t="shared" si="390" ref="M30:M31">+AH30+BC30+BX30</f>
        <v>0</v>
      </c>
      <c r="N30" s="146">
        <f aca="true" t="shared" si="391" ref="N30:N31">SUM(L30:M30)</f>
        <v>0</v>
      </c>
      <c r="O30" s="145"/>
      <c r="P30" s="97">
        <f aca="true" t="shared" si="392" ref="P30:P31">+AK30+BF30+CA30</f>
        <v>0</v>
      </c>
      <c r="Q30" s="146">
        <f aca="true" t="shared" si="393" ref="Q30:Q31">SUM(O30:P30)</f>
        <v>0</v>
      </c>
      <c r="R30" s="145"/>
      <c r="S30" s="97">
        <f aca="true" t="shared" si="394" ref="S30:S31">+AN30+BI30+CD30</f>
        <v>0</v>
      </c>
      <c r="T30" s="146">
        <f aca="true" t="shared" si="395" ref="T30:T31">SUM(R30:S30)</f>
        <v>0</v>
      </c>
      <c r="U30" s="145"/>
      <c r="V30" s="97">
        <f aca="true" t="shared" si="396" ref="V30:V31">+AQ30+BL30+CG30</f>
        <v>0</v>
      </c>
      <c r="W30" s="134">
        <f aca="true" t="shared" si="397" ref="W30:W31">SUM(U30:V30)</f>
        <v>0</v>
      </c>
      <c r="X30" s="205"/>
      <c r="Y30" s="83"/>
      <c r="Z30" s="182">
        <f aca="true" t="shared" si="398" ref="Z30:Z31">SUM(X30:Y30)</f>
        <v>0</v>
      </c>
      <c r="AA30" s="166"/>
      <c r="AB30" s="83"/>
      <c r="AC30" s="182">
        <f aca="true" t="shared" si="399" ref="AC30:AC31">SUM(AA30:AB30)</f>
        <v>0</v>
      </c>
      <c r="AD30" s="191"/>
      <c r="AE30" s="97">
        <f>+Y30+AB30</f>
        <v>0</v>
      </c>
      <c r="AF30" s="167">
        <f aca="true" t="shared" si="400" ref="AF30:AF31">SUM(AD30:AE30)</f>
        <v>0</v>
      </c>
      <c r="AG30" s="166"/>
      <c r="AH30" s="83"/>
      <c r="AI30" s="182">
        <f aca="true" t="shared" si="401" ref="AI30:AI31">SUM(AG30:AH30)</f>
        <v>0</v>
      </c>
      <c r="AJ30" s="166"/>
      <c r="AK30" s="83"/>
      <c r="AL30" s="182">
        <f aca="true" t="shared" si="402" ref="AL30:AL31">SUM(AJ30:AK30)</f>
        <v>0</v>
      </c>
      <c r="AM30" s="166"/>
      <c r="AN30" s="83"/>
      <c r="AO30" s="182">
        <f aca="true" t="shared" si="403" ref="AO30:AO31">SUM(AM30:AN30)</f>
        <v>0</v>
      </c>
      <c r="AP30" s="191"/>
      <c r="AQ30" s="97">
        <f>+AH30+AK30-AN30</f>
        <v>0</v>
      </c>
      <c r="AR30" s="206">
        <f aca="true" t="shared" si="404" ref="AR30:AR31">SUM(AP30:AQ30)</f>
        <v>0</v>
      </c>
      <c r="AS30" s="205"/>
      <c r="AT30" s="83"/>
      <c r="AU30" s="182">
        <f aca="true" t="shared" si="405" ref="AU30:AU31">SUM(AS30:AT30)</f>
        <v>0</v>
      </c>
      <c r="AV30" s="166"/>
      <c r="AW30" s="83"/>
      <c r="AX30" s="182">
        <f aca="true" t="shared" si="406" ref="AX30:AX31">SUM(AV30:AW30)</f>
        <v>0</v>
      </c>
      <c r="AY30" s="191"/>
      <c r="AZ30" s="97">
        <f>+AT30+AW30</f>
        <v>0</v>
      </c>
      <c r="BA30" s="167">
        <f aca="true" t="shared" si="407" ref="BA30:BA31">SUM(AY30:AZ30)</f>
        <v>0</v>
      </c>
      <c r="BB30" s="166"/>
      <c r="BC30" s="83"/>
      <c r="BD30" s="182">
        <f aca="true" t="shared" si="408" ref="BD30:BD31">SUM(BB30:BC30)</f>
        <v>0</v>
      </c>
      <c r="BE30" s="166"/>
      <c r="BF30" s="83"/>
      <c r="BG30" s="182">
        <f aca="true" t="shared" si="409" ref="BG30:BG31">SUM(BE30:BF30)</f>
        <v>0</v>
      </c>
      <c r="BH30" s="166"/>
      <c r="BI30" s="83"/>
      <c r="BJ30" s="182">
        <f aca="true" t="shared" si="410" ref="BJ30:BJ31">SUM(BH30:BI30)</f>
        <v>0</v>
      </c>
      <c r="BK30" s="191"/>
      <c r="BL30" s="97">
        <f>+BC30+BF30-BI30</f>
        <v>0</v>
      </c>
      <c r="BM30" s="206">
        <f aca="true" t="shared" si="411" ref="BM30:BM31">SUM(BK30:BL30)</f>
        <v>0</v>
      </c>
      <c r="BN30" s="205"/>
      <c r="BO30" s="83"/>
      <c r="BP30" s="182">
        <f aca="true" t="shared" si="412" ref="BP30:BP31">SUM(BN30:BO30)</f>
        <v>0</v>
      </c>
      <c r="BQ30" s="166"/>
      <c r="BR30" s="83"/>
      <c r="BS30" s="182">
        <f aca="true" t="shared" si="413" ref="BS30:BS31">SUM(BQ30:BR30)</f>
        <v>0</v>
      </c>
      <c r="BT30" s="191"/>
      <c r="BU30" s="97">
        <f>+BO30+BR30</f>
        <v>0</v>
      </c>
      <c r="BV30" s="167">
        <f aca="true" t="shared" si="414" ref="BV30:BV31">SUM(BT30:BU30)</f>
        <v>0</v>
      </c>
      <c r="BW30" s="166"/>
      <c r="BX30" s="83"/>
      <c r="BY30" s="182">
        <f aca="true" t="shared" si="415" ref="BY30:BY31">SUM(BW30:BX30)</f>
        <v>0</v>
      </c>
      <c r="BZ30" s="166"/>
      <c r="CA30" s="83"/>
      <c r="CB30" s="182">
        <f aca="true" t="shared" si="416" ref="CB30:CB31">SUM(BZ30:CA30)</f>
        <v>0</v>
      </c>
      <c r="CC30" s="166"/>
      <c r="CD30" s="83"/>
      <c r="CE30" s="182">
        <f aca="true" t="shared" si="417" ref="CE30:CE31">SUM(CC30:CD30)</f>
        <v>0</v>
      </c>
      <c r="CF30" s="191"/>
      <c r="CG30" s="97">
        <f>+BX30+CA30-CD30</f>
        <v>0</v>
      </c>
      <c r="CH30" s="206">
        <f aca="true" t="shared" si="418" ref="CH30:CH31">SUM(CF30:CG30)</f>
        <v>0</v>
      </c>
    </row>
    <row r="31" spans="1:86" ht="15.75" thickBot="1">
      <c r="A31" s="341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>
      <c r="A32" s="336">
        <v>4</v>
      </c>
      <c r="B32" s="126" t="s">
        <v>42</v>
      </c>
      <c r="C32" s="199">
        <f>C33+C34</f>
        <v>0</v>
      </c>
      <c r="D32" s="151">
        <f aca="true" t="shared" si="419" ref="D32:E32">D33+D34</f>
        <v>0</v>
      </c>
      <c r="E32" s="152">
        <f t="shared" si="419"/>
        <v>0</v>
      </c>
      <c r="F32" s="150">
        <f>F33+F34</f>
        <v>0</v>
      </c>
      <c r="G32" s="151">
        <f aca="true" t="shared" si="420" ref="G32:H32">G33+G34</f>
        <v>0</v>
      </c>
      <c r="H32" s="153">
        <f t="shared" si="420"/>
        <v>0</v>
      </c>
      <c r="I32" s="150">
        <f>I33+I34</f>
        <v>0</v>
      </c>
      <c r="J32" s="151">
        <f aca="true" t="shared" si="421" ref="J32:K32">J33+J34</f>
        <v>0</v>
      </c>
      <c r="K32" s="153">
        <f t="shared" si="421"/>
        <v>0</v>
      </c>
      <c r="L32" s="150">
        <f>L33+L34</f>
        <v>0</v>
      </c>
      <c r="M32" s="151">
        <f aca="true" t="shared" si="422" ref="M32:N32">M33+M34</f>
        <v>0</v>
      </c>
      <c r="N32" s="153">
        <f t="shared" si="422"/>
        <v>0</v>
      </c>
      <c r="O32" s="150">
        <f>O33+O34</f>
        <v>0</v>
      </c>
      <c r="P32" s="151">
        <f aca="true" t="shared" si="423" ref="P32:Q32">P33+P34</f>
        <v>0</v>
      </c>
      <c r="Q32" s="153">
        <f t="shared" si="423"/>
        <v>0</v>
      </c>
      <c r="R32" s="150">
        <f>R33+R34</f>
        <v>0</v>
      </c>
      <c r="S32" s="151">
        <f aca="true" t="shared" si="424" ref="S32:T32">S33+S34</f>
        <v>0</v>
      </c>
      <c r="T32" s="153">
        <f t="shared" si="424"/>
        <v>0</v>
      </c>
      <c r="U32" s="150">
        <f>U33+U34</f>
        <v>0</v>
      </c>
      <c r="V32" s="151">
        <f aca="true" t="shared" si="425" ref="V32:W32">V33+V34</f>
        <v>0</v>
      </c>
      <c r="W32" s="200">
        <f t="shared" si="425"/>
        <v>0</v>
      </c>
      <c r="X32" s="203">
        <f>X33+X34</f>
        <v>0</v>
      </c>
      <c r="Y32" s="163">
        <f aca="true" t="shared" si="426" ref="Y32:Z32">Y33+Y34</f>
        <v>0</v>
      </c>
      <c r="Z32" s="181">
        <f t="shared" si="426"/>
        <v>0</v>
      </c>
      <c r="AA32" s="162">
        <f>AA33+AA34</f>
        <v>0</v>
      </c>
      <c r="AB32" s="163">
        <f aca="true" t="shared" si="427" ref="AB32:AC32">AB33+AB34</f>
        <v>0</v>
      </c>
      <c r="AC32" s="181">
        <f t="shared" si="427"/>
        <v>0</v>
      </c>
      <c r="AD32" s="190">
        <f>AD33+AD34</f>
        <v>0</v>
      </c>
      <c r="AE32" s="164">
        <f aca="true" t="shared" si="428" ref="AE32:AF32">AE33+AE34</f>
        <v>0</v>
      </c>
      <c r="AF32" s="165">
        <f t="shared" si="428"/>
        <v>0</v>
      </c>
      <c r="AG32" s="162">
        <f>AG33+AG34</f>
        <v>0</v>
      </c>
      <c r="AH32" s="163">
        <f aca="true" t="shared" si="429" ref="AH32:AI32">AH33+AH34</f>
        <v>0</v>
      </c>
      <c r="AI32" s="181">
        <f t="shared" si="429"/>
        <v>0</v>
      </c>
      <c r="AJ32" s="162">
        <f>AJ33+AJ34</f>
        <v>0</v>
      </c>
      <c r="AK32" s="163">
        <f aca="true" t="shared" si="430" ref="AK32:AL32">AK33+AK34</f>
        <v>0</v>
      </c>
      <c r="AL32" s="181">
        <f t="shared" si="430"/>
        <v>0</v>
      </c>
      <c r="AM32" s="162">
        <f>AM33+AM34</f>
        <v>0</v>
      </c>
      <c r="AN32" s="163">
        <f aca="true" t="shared" si="431" ref="AN32:AO32">AN33+AN34</f>
        <v>0</v>
      </c>
      <c r="AO32" s="181">
        <f t="shared" si="431"/>
        <v>0</v>
      </c>
      <c r="AP32" s="190">
        <f>AP33+AP34</f>
        <v>0</v>
      </c>
      <c r="AQ32" s="164">
        <f aca="true" t="shared" si="432" ref="AQ32:AR32">AQ33+AQ34</f>
        <v>0</v>
      </c>
      <c r="AR32" s="204">
        <f t="shared" si="432"/>
        <v>0</v>
      </c>
      <c r="AS32" s="203">
        <f>AS33+AS34</f>
        <v>0</v>
      </c>
      <c r="AT32" s="163">
        <f aca="true" t="shared" si="433" ref="AT32:AU32">AT33+AT34</f>
        <v>0</v>
      </c>
      <c r="AU32" s="181">
        <f t="shared" si="433"/>
        <v>0</v>
      </c>
      <c r="AV32" s="162">
        <f>AV33+AV34</f>
        <v>0</v>
      </c>
      <c r="AW32" s="163">
        <f aca="true" t="shared" si="434" ref="AW32:AX32">AW33+AW34</f>
        <v>0</v>
      </c>
      <c r="AX32" s="181">
        <f t="shared" si="434"/>
        <v>0</v>
      </c>
      <c r="AY32" s="190">
        <f>AY33+AY34</f>
        <v>0</v>
      </c>
      <c r="AZ32" s="164">
        <f aca="true" t="shared" si="435" ref="AZ32:BA32">AZ33+AZ34</f>
        <v>0</v>
      </c>
      <c r="BA32" s="165">
        <f t="shared" si="435"/>
        <v>0</v>
      </c>
      <c r="BB32" s="162">
        <f>BB33+BB34</f>
        <v>0</v>
      </c>
      <c r="BC32" s="163">
        <f aca="true" t="shared" si="436" ref="BC32:BD32">BC33+BC34</f>
        <v>0</v>
      </c>
      <c r="BD32" s="181">
        <f t="shared" si="436"/>
        <v>0</v>
      </c>
      <c r="BE32" s="162">
        <f>BE33+BE34</f>
        <v>0</v>
      </c>
      <c r="BF32" s="163">
        <f aca="true" t="shared" si="437" ref="BF32:BG32">BF33+BF34</f>
        <v>0</v>
      </c>
      <c r="BG32" s="181">
        <f t="shared" si="437"/>
        <v>0</v>
      </c>
      <c r="BH32" s="162">
        <f>BH33+BH34</f>
        <v>0</v>
      </c>
      <c r="BI32" s="163">
        <f aca="true" t="shared" si="438" ref="BI32:BJ32">BI33+BI34</f>
        <v>0</v>
      </c>
      <c r="BJ32" s="181">
        <f t="shared" si="438"/>
        <v>0</v>
      </c>
      <c r="BK32" s="190">
        <f>BK33+BK34</f>
        <v>0</v>
      </c>
      <c r="BL32" s="164">
        <f aca="true" t="shared" si="439" ref="BL32:BM32">BL33+BL34</f>
        <v>0</v>
      </c>
      <c r="BM32" s="204">
        <f t="shared" si="439"/>
        <v>0</v>
      </c>
      <c r="BN32" s="203">
        <f>BN33+BN34</f>
        <v>0</v>
      </c>
      <c r="BO32" s="163">
        <f aca="true" t="shared" si="440" ref="BO32:BP32">BO33+BO34</f>
        <v>0</v>
      </c>
      <c r="BP32" s="181">
        <f t="shared" si="440"/>
        <v>0</v>
      </c>
      <c r="BQ32" s="162">
        <f>BQ33+BQ34</f>
        <v>0</v>
      </c>
      <c r="BR32" s="163">
        <f aca="true" t="shared" si="441" ref="BR32:BS32">BR33+BR34</f>
        <v>0</v>
      </c>
      <c r="BS32" s="181">
        <f t="shared" si="441"/>
        <v>0</v>
      </c>
      <c r="BT32" s="190">
        <f>BT33+BT34</f>
        <v>0</v>
      </c>
      <c r="BU32" s="164">
        <f aca="true" t="shared" si="442" ref="BU32:BV32">BU33+BU34</f>
        <v>0</v>
      </c>
      <c r="BV32" s="165">
        <f t="shared" si="442"/>
        <v>0</v>
      </c>
      <c r="BW32" s="162">
        <f>BW33+BW34</f>
        <v>0</v>
      </c>
      <c r="BX32" s="163">
        <f aca="true" t="shared" si="443" ref="BX32:BY32">BX33+BX34</f>
        <v>0</v>
      </c>
      <c r="BY32" s="181">
        <f t="shared" si="443"/>
        <v>0</v>
      </c>
      <c r="BZ32" s="162">
        <f>BZ33+BZ34</f>
        <v>0</v>
      </c>
      <c r="CA32" s="163">
        <f aca="true" t="shared" si="444" ref="CA32:CB32">CA33+CA34</f>
        <v>0</v>
      </c>
      <c r="CB32" s="181">
        <f t="shared" si="444"/>
        <v>0</v>
      </c>
      <c r="CC32" s="162">
        <f>CC33+CC34</f>
        <v>0</v>
      </c>
      <c r="CD32" s="163">
        <f aca="true" t="shared" si="445" ref="CD32:CE32">CD33+CD34</f>
        <v>0</v>
      </c>
      <c r="CE32" s="181">
        <f t="shared" si="445"/>
        <v>0</v>
      </c>
      <c r="CF32" s="190">
        <f>CF33+CF34</f>
        <v>0</v>
      </c>
      <c r="CG32" s="164">
        <f aca="true" t="shared" si="446" ref="CG32:CH32">CG33+CG34</f>
        <v>0</v>
      </c>
      <c r="CH32" s="204">
        <f t="shared" si="446"/>
        <v>0</v>
      </c>
    </row>
    <row r="33" spans="1:86" ht="15">
      <c r="A33" s="337"/>
      <c r="B33" s="121" t="s">
        <v>6</v>
      </c>
      <c r="C33" s="133"/>
      <c r="D33" s="97">
        <f aca="true" t="shared" si="447" ref="D33:D34">+Y33+AT33+BO33</f>
        <v>0</v>
      </c>
      <c r="E33" s="112">
        <f aca="true" t="shared" si="448" ref="E33:E35">SUM(C33:D33)</f>
        <v>0</v>
      </c>
      <c r="F33" s="145"/>
      <c r="G33" s="97">
        <f aca="true" t="shared" si="449" ref="G33:G34">+AB33+AW33+BR33</f>
        <v>0</v>
      </c>
      <c r="H33" s="146">
        <f aca="true" t="shared" si="450" ref="H33:H35">SUM(F33:G33)</f>
        <v>0</v>
      </c>
      <c r="I33" s="145"/>
      <c r="J33" s="97">
        <f aca="true" t="shared" si="451" ref="J33:J34">+AE33+AZ33+BU33</f>
        <v>0</v>
      </c>
      <c r="K33" s="146">
        <f aca="true" t="shared" si="452" ref="K33:K35">SUM(I33:J33)</f>
        <v>0</v>
      </c>
      <c r="L33" s="145"/>
      <c r="M33" s="97">
        <f aca="true" t="shared" si="453" ref="M33:M34">+AH33+BC33+BX33</f>
        <v>0</v>
      </c>
      <c r="N33" s="146">
        <f aca="true" t="shared" si="454" ref="N33:N35">SUM(L33:M33)</f>
        <v>0</v>
      </c>
      <c r="O33" s="145"/>
      <c r="P33" s="97">
        <f aca="true" t="shared" si="455" ref="P33:P34">+AK33+BF33+CA33</f>
        <v>0</v>
      </c>
      <c r="Q33" s="146">
        <f aca="true" t="shared" si="456" ref="Q33:Q35">SUM(O33:P33)</f>
        <v>0</v>
      </c>
      <c r="R33" s="145"/>
      <c r="S33" s="97">
        <f aca="true" t="shared" si="457" ref="S33:S34">+AN33+BI33+CD33</f>
        <v>0</v>
      </c>
      <c r="T33" s="146">
        <f aca="true" t="shared" si="458" ref="T33:T35">SUM(R33:S33)</f>
        <v>0</v>
      </c>
      <c r="U33" s="145"/>
      <c r="V33" s="97">
        <f aca="true" t="shared" si="459" ref="V33:V34">+AQ33+BL33+CG33</f>
        <v>0</v>
      </c>
      <c r="W33" s="134">
        <f aca="true" t="shared" si="460" ref="W33:W35">SUM(U33:V33)</f>
        <v>0</v>
      </c>
      <c r="X33" s="205"/>
      <c r="Y33" s="83"/>
      <c r="Z33" s="182">
        <f aca="true" t="shared" si="461" ref="Z33:Z35">SUM(X33:Y33)</f>
        <v>0</v>
      </c>
      <c r="AA33" s="166"/>
      <c r="AB33" s="83"/>
      <c r="AC33" s="182">
        <f aca="true" t="shared" si="462" ref="AC33:AC35">SUM(AA33:AB33)</f>
        <v>0</v>
      </c>
      <c r="AD33" s="191"/>
      <c r="AE33" s="97">
        <f>+Y33+AB33</f>
        <v>0</v>
      </c>
      <c r="AF33" s="167">
        <f aca="true" t="shared" si="463" ref="AF33:AF35">SUM(AD33:AE33)</f>
        <v>0</v>
      </c>
      <c r="AG33" s="166"/>
      <c r="AH33" s="83"/>
      <c r="AI33" s="182">
        <f aca="true" t="shared" si="464" ref="AI33:AI35">SUM(AG33:AH33)</f>
        <v>0</v>
      </c>
      <c r="AJ33" s="166"/>
      <c r="AK33" s="83"/>
      <c r="AL33" s="182">
        <f aca="true" t="shared" si="465" ref="AL33:AL35">SUM(AJ33:AK33)</f>
        <v>0</v>
      </c>
      <c r="AM33" s="166"/>
      <c r="AN33" s="83"/>
      <c r="AO33" s="182">
        <f aca="true" t="shared" si="466" ref="AO33:AO35">SUM(AM33:AN33)</f>
        <v>0</v>
      </c>
      <c r="AP33" s="191"/>
      <c r="AQ33" s="97">
        <f>+AH33+AK33-AN33</f>
        <v>0</v>
      </c>
      <c r="AR33" s="206">
        <f aca="true" t="shared" si="467" ref="AR33:AR35">SUM(AP33:AQ33)</f>
        <v>0</v>
      </c>
      <c r="AS33" s="205"/>
      <c r="AT33" s="83"/>
      <c r="AU33" s="182">
        <f aca="true" t="shared" si="468" ref="AU33:AU35">SUM(AS33:AT33)</f>
        <v>0</v>
      </c>
      <c r="AV33" s="166"/>
      <c r="AW33" s="83"/>
      <c r="AX33" s="182">
        <f aca="true" t="shared" si="469" ref="AX33:AX35">SUM(AV33:AW33)</f>
        <v>0</v>
      </c>
      <c r="AY33" s="191"/>
      <c r="AZ33" s="97">
        <f>+AT33+AW33</f>
        <v>0</v>
      </c>
      <c r="BA33" s="167">
        <f aca="true" t="shared" si="470" ref="BA33:BA35">SUM(AY33:AZ33)</f>
        <v>0</v>
      </c>
      <c r="BB33" s="166"/>
      <c r="BC33" s="83"/>
      <c r="BD33" s="182">
        <f aca="true" t="shared" si="471" ref="BD33:BD35">SUM(BB33:BC33)</f>
        <v>0</v>
      </c>
      <c r="BE33" s="166"/>
      <c r="BF33" s="83"/>
      <c r="BG33" s="182">
        <f aca="true" t="shared" si="472" ref="BG33:BG35">SUM(BE33:BF33)</f>
        <v>0</v>
      </c>
      <c r="BH33" s="166"/>
      <c r="BI33" s="83"/>
      <c r="BJ33" s="182">
        <f aca="true" t="shared" si="473" ref="BJ33:BJ35">SUM(BH33:BI33)</f>
        <v>0</v>
      </c>
      <c r="BK33" s="191"/>
      <c r="BL33" s="97">
        <f>+BC33+BF33-BI33</f>
        <v>0</v>
      </c>
      <c r="BM33" s="206">
        <f aca="true" t="shared" si="474" ref="BM33:BM35">SUM(BK33:BL33)</f>
        <v>0</v>
      </c>
      <c r="BN33" s="205"/>
      <c r="BO33" s="83"/>
      <c r="BP33" s="182">
        <f aca="true" t="shared" si="475" ref="BP33:BP35">SUM(BN33:BO33)</f>
        <v>0</v>
      </c>
      <c r="BQ33" s="166"/>
      <c r="BR33" s="83"/>
      <c r="BS33" s="182">
        <f aca="true" t="shared" si="476" ref="BS33:BS35">SUM(BQ33:BR33)</f>
        <v>0</v>
      </c>
      <c r="BT33" s="191"/>
      <c r="BU33" s="97">
        <f>+BO33+BR33</f>
        <v>0</v>
      </c>
      <c r="BV33" s="167">
        <f aca="true" t="shared" si="477" ref="BV33:BV35">SUM(BT33:BU33)</f>
        <v>0</v>
      </c>
      <c r="BW33" s="166"/>
      <c r="BX33" s="83"/>
      <c r="BY33" s="182">
        <f aca="true" t="shared" si="478" ref="BY33:BY35">SUM(BW33:BX33)</f>
        <v>0</v>
      </c>
      <c r="BZ33" s="166"/>
      <c r="CA33" s="83"/>
      <c r="CB33" s="182">
        <f aca="true" t="shared" si="479" ref="CB33:CB35">SUM(BZ33:CA33)</f>
        <v>0</v>
      </c>
      <c r="CC33" s="166"/>
      <c r="CD33" s="83"/>
      <c r="CE33" s="182">
        <f aca="true" t="shared" si="480" ref="CE33:CE35">SUM(CC33:CD33)</f>
        <v>0</v>
      </c>
      <c r="CF33" s="191"/>
      <c r="CG33" s="97">
        <f>+BX33+CA33-CD33</f>
        <v>0</v>
      </c>
      <c r="CH33" s="206">
        <f aca="true" t="shared" si="481" ref="CH33:CH35">SUM(CF33:CG33)</f>
        <v>0</v>
      </c>
    </row>
    <row r="34" spans="1:86" ht="15.75" thickBot="1">
      <c r="A34" s="338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ht="15">
      <c r="A35" s="336">
        <v>5</v>
      </c>
      <c r="B35" s="127" t="s">
        <v>1</v>
      </c>
      <c r="C35" s="199">
        <f>C37</f>
        <v>7</v>
      </c>
      <c r="D35" s="151">
        <f>D36+D37</f>
        <v>0</v>
      </c>
      <c r="E35" s="152">
        <f t="shared" si="448"/>
        <v>7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7</v>
      </c>
      <c r="J35" s="151">
        <f>J36+J37</f>
        <v>0</v>
      </c>
      <c r="K35" s="153">
        <f t="shared" si="452"/>
        <v>7</v>
      </c>
      <c r="L35" s="150">
        <f>L37</f>
        <v>9</v>
      </c>
      <c r="M35" s="151">
        <f>M36+M37</f>
        <v>0</v>
      </c>
      <c r="N35" s="153">
        <f t="shared" si="454"/>
        <v>9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9</v>
      </c>
      <c r="V35" s="151">
        <f>V36+V37</f>
        <v>0</v>
      </c>
      <c r="W35" s="200">
        <f t="shared" si="460"/>
        <v>9</v>
      </c>
      <c r="X35" s="203">
        <f>X37</f>
        <v>7</v>
      </c>
      <c r="Y35" s="163">
        <f>Y36+Y37</f>
        <v>0</v>
      </c>
      <c r="Z35" s="181">
        <f t="shared" si="461"/>
        <v>7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7</v>
      </c>
      <c r="AE35" s="164">
        <f>AE36+AE37</f>
        <v>0</v>
      </c>
      <c r="AF35" s="165">
        <f t="shared" si="463"/>
        <v>7</v>
      </c>
      <c r="AG35" s="162">
        <f>AG37</f>
        <v>9</v>
      </c>
      <c r="AH35" s="163">
        <f>AH36+AH37</f>
        <v>0</v>
      </c>
      <c r="AI35" s="181">
        <f t="shared" si="464"/>
        <v>9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9</v>
      </c>
      <c r="AQ35" s="164">
        <f>AQ36+AQ37</f>
        <v>0</v>
      </c>
      <c r="AR35" s="204">
        <f t="shared" si="467"/>
        <v>9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ht="15">
      <c r="A36" s="337"/>
      <c r="B36" s="121" t="s">
        <v>47</v>
      </c>
      <c r="C36" s="133"/>
      <c r="D36" s="97">
        <f aca="true" t="shared" si="482" ref="D36:D37">+Y36+AT36+BO36</f>
        <v>0</v>
      </c>
      <c r="E36" s="112">
        <f aca="true" t="shared" si="483" ref="E36:E40">SUM(C36:D36)</f>
        <v>0</v>
      </c>
      <c r="F36" s="145"/>
      <c r="G36" s="97">
        <f aca="true" t="shared" si="484" ref="G36:G37">+AB36+AW36+BR36</f>
        <v>0</v>
      </c>
      <c r="H36" s="146">
        <f aca="true" t="shared" si="485" ref="H36:H40">SUM(F36:G36)</f>
        <v>0</v>
      </c>
      <c r="I36" s="145"/>
      <c r="J36" s="97">
        <f aca="true" t="shared" si="486" ref="J36:J37">+AE36+AZ36+BU36</f>
        <v>0</v>
      </c>
      <c r="K36" s="146">
        <f aca="true" t="shared" si="487" ref="K36:K40">SUM(I36:J36)</f>
        <v>0</v>
      </c>
      <c r="L36" s="145"/>
      <c r="M36" s="97">
        <f aca="true" t="shared" si="488" ref="M36:M37">+AH36+BC36+BX36</f>
        <v>0</v>
      </c>
      <c r="N36" s="146">
        <f aca="true" t="shared" si="489" ref="N36:N40">SUM(L36:M36)</f>
        <v>0</v>
      </c>
      <c r="O36" s="145"/>
      <c r="P36" s="97">
        <f aca="true" t="shared" si="490" ref="P36:P37">+AK36+BF36+CA36</f>
        <v>0</v>
      </c>
      <c r="Q36" s="146">
        <f aca="true" t="shared" si="491" ref="Q36:Q40">SUM(O36:P36)</f>
        <v>0</v>
      </c>
      <c r="R36" s="145"/>
      <c r="S36" s="97">
        <f aca="true" t="shared" si="492" ref="S36:S37">+AN36+BI36+CD36</f>
        <v>0</v>
      </c>
      <c r="T36" s="146">
        <f aca="true" t="shared" si="493" ref="T36:T40">SUM(R36:S36)</f>
        <v>0</v>
      </c>
      <c r="U36" s="145"/>
      <c r="V36" s="97">
        <f aca="true" t="shared" si="494" ref="V36:V37">+AQ36+BL36+CG36</f>
        <v>0</v>
      </c>
      <c r="W36" s="134">
        <f aca="true" t="shared" si="495" ref="W36:W40">SUM(U36:V36)</f>
        <v>0</v>
      </c>
      <c r="X36" s="205"/>
      <c r="Y36" s="83"/>
      <c r="Z36" s="182">
        <f t="shared" si="17"/>
        <v>0</v>
      </c>
      <c r="AA36" s="166"/>
      <c r="AB36" s="83"/>
      <c r="AC36" s="182">
        <f aca="true" t="shared" si="496" ref="AC36:AC40">SUM(AA36:AB36)</f>
        <v>0</v>
      </c>
      <c r="AD36" s="191"/>
      <c r="AE36" s="97">
        <f>+Y36+AB36</f>
        <v>0</v>
      </c>
      <c r="AF36" s="167">
        <f aca="true" t="shared" si="497" ref="AF36:AF40">SUM(AD36:AE36)</f>
        <v>0</v>
      </c>
      <c r="AG36" s="166"/>
      <c r="AH36" s="83"/>
      <c r="AI36" s="182">
        <f aca="true" t="shared" si="498" ref="AI36:AI40">SUM(AG36:AH36)</f>
        <v>0</v>
      </c>
      <c r="AJ36" s="166"/>
      <c r="AK36" s="83"/>
      <c r="AL36" s="182">
        <f aca="true" t="shared" si="499" ref="AL36:AL40">SUM(AJ36:AK36)</f>
        <v>0</v>
      </c>
      <c r="AM36" s="166"/>
      <c r="AN36" s="83"/>
      <c r="AO36" s="182">
        <f aca="true" t="shared" si="500" ref="AO36:AO40">SUM(AM36:AN36)</f>
        <v>0</v>
      </c>
      <c r="AP36" s="191"/>
      <c r="AQ36" s="97">
        <f>+AH36+AK36-AN36</f>
        <v>0</v>
      </c>
      <c r="AR36" s="206">
        <f aca="true" t="shared" si="501" ref="AR36:AR40">SUM(AP36:AQ36)</f>
        <v>0</v>
      </c>
      <c r="AS36" s="205"/>
      <c r="AT36" s="83"/>
      <c r="AU36" s="182">
        <f aca="true" t="shared" si="502" ref="AU36:AU40">SUM(AS36:AT36)</f>
        <v>0</v>
      </c>
      <c r="AV36" s="166"/>
      <c r="AW36" s="83"/>
      <c r="AX36" s="182">
        <f aca="true" t="shared" si="503" ref="AX36:AX40">SUM(AV36:AW36)</f>
        <v>0</v>
      </c>
      <c r="AY36" s="191"/>
      <c r="AZ36" s="97">
        <f>+AT36+AW36</f>
        <v>0</v>
      </c>
      <c r="BA36" s="167">
        <f aca="true" t="shared" si="504" ref="BA36:BA40">SUM(AY36:AZ36)</f>
        <v>0</v>
      </c>
      <c r="BB36" s="166"/>
      <c r="BC36" s="83"/>
      <c r="BD36" s="182">
        <f aca="true" t="shared" si="505" ref="BD36:BD40">SUM(BB36:BC36)</f>
        <v>0</v>
      </c>
      <c r="BE36" s="166"/>
      <c r="BF36" s="83"/>
      <c r="BG36" s="182">
        <f aca="true" t="shared" si="506" ref="BG36:BG40">SUM(BE36:BF36)</f>
        <v>0</v>
      </c>
      <c r="BH36" s="166"/>
      <c r="BI36" s="83"/>
      <c r="BJ36" s="182">
        <f aca="true" t="shared" si="507" ref="BJ36:BJ40">SUM(BH36:BI36)</f>
        <v>0</v>
      </c>
      <c r="BK36" s="191"/>
      <c r="BL36" s="97">
        <f>+BC36+BF36-BI36</f>
        <v>0</v>
      </c>
      <c r="BM36" s="206">
        <f aca="true" t="shared" si="508" ref="BM36:BM40">SUM(BK36:BL36)</f>
        <v>0</v>
      </c>
      <c r="BN36" s="205"/>
      <c r="BO36" s="83"/>
      <c r="BP36" s="182">
        <f aca="true" t="shared" si="509" ref="BP36:BP40">SUM(BN36:BO36)</f>
        <v>0</v>
      </c>
      <c r="BQ36" s="166"/>
      <c r="BR36" s="83"/>
      <c r="BS36" s="182">
        <f aca="true" t="shared" si="510" ref="BS36:BS40">SUM(BQ36:BR36)</f>
        <v>0</v>
      </c>
      <c r="BT36" s="191"/>
      <c r="BU36" s="97">
        <f>+BO36+BR36</f>
        <v>0</v>
      </c>
      <c r="BV36" s="167">
        <f aca="true" t="shared" si="511" ref="BV36:BV40">SUM(BT36:BU36)</f>
        <v>0</v>
      </c>
      <c r="BW36" s="166"/>
      <c r="BX36" s="83"/>
      <c r="BY36" s="182">
        <f aca="true" t="shared" si="512" ref="BY36:BY40">SUM(BW36:BX36)</f>
        <v>0</v>
      </c>
      <c r="BZ36" s="166"/>
      <c r="CA36" s="83"/>
      <c r="CB36" s="182">
        <f aca="true" t="shared" si="513" ref="CB36:CB40">SUM(BZ36:CA36)</f>
        <v>0</v>
      </c>
      <c r="CC36" s="166"/>
      <c r="CD36" s="83"/>
      <c r="CE36" s="182">
        <f aca="true" t="shared" si="514" ref="CE36:CE40">SUM(CC36:CD36)</f>
        <v>0</v>
      </c>
      <c r="CF36" s="191"/>
      <c r="CG36" s="97">
        <f>+BX36+CA36-CD36</f>
        <v>0</v>
      </c>
      <c r="CH36" s="206">
        <f aca="true" t="shared" si="515" ref="CH36:CH40">SUM(CF36:CG36)</f>
        <v>0</v>
      </c>
    </row>
    <row r="37" spans="1:86" ht="15.75" thickBot="1">
      <c r="A37" s="338"/>
      <c r="B37" s="121" t="s">
        <v>7</v>
      </c>
      <c r="C37" s="148">
        <f>+X37+AS37+BN37</f>
        <v>7</v>
      </c>
      <c r="D37" s="98">
        <f t="shared" si="482"/>
        <v>0</v>
      </c>
      <c r="E37" s="114">
        <f t="shared" si="483"/>
        <v>7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7</v>
      </c>
      <c r="J37" s="98">
        <f t="shared" si="486"/>
        <v>0</v>
      </c>
      <c r="K37" s="149">
        <f t="shared" si="487"/>
        <v>7</v>
      </c>
      <c r="L37" s="147">
        <f>+AG37+BB37+BW37</f>
        <v>9</v>
      </c>
      <c r="M37" s="98">
        <f t="shared" si="488"/>
        <v>0</v>
      </c>
      <c r="N37" s="149">
        <f t="shared" si="489"/>
        <v>9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9</v>
      </c>
      <c r="V37" s="98">
        <f t="shared" si="494"/>
        <v>0</v>
      </c>
      <c r="W37" s="136">
        <f t="shared" si="495"/>
        <v>9</v>
      </c>
      <c r="X37" s="207">
        <v>7</v>
      </c>
      <c r="Y37" s="91"/>
      <c r="Z37" s="183">
        <f t="shared" si="17"/>
        <v>7</v>
      </c>
      <c r="AA37" s="168"/>
      <c r="AB37" s="91"/>
      <c r="AC37" s="183">
        <f t="shared" si="496"/>
        <v>0</v>
      </c>
      <c r="AD37" s="147">
        <f>+X37+AA37</f>
        <v>7</v>
      </c>
      <c r="AE37" s="98">
        <f>+Y37+AB37</f>
        <v>0</v>
      </c>
      <c r="AF37" s="169">
        <f t="shared" si="497"/>
        <v>7</v>
      </c>
      <c r="AG37" s="168">
        <v>9</v>
      </c>
      <c r="AH37" s="91"/>
      <c r="AI37" s="183">
        <f t="shared" si="498"/>
        <v>9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9</v>
      </c>
      <c r="AQ37" s="98">
        <f>+AH37+AK37-AN37</f>
        <v>0</v>
      </c>
      <c r="AR37" s="208">
        <f t="shared" si="501"/>
        <v>9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ht="15">
      <c r="A38" s="341">
        <v>6</v>
      </c>
      <c r="B38" s="127" t="s">
        <v>11</v>
      </c>
      <c r="C38" s="199">
        <f>SUM(C39:C40)</f>
        <v>74</v>
      </c>
      <c r="D38" s="151">
        <f>SUM(D39:D40)</f>
        <v>13</v>
      </c>
      <c r="E38" s="152">
        <f t="shared" si="483"/>
        <v>87</v>
      </c>
      <c r="F38" s="150">
        <f>SUM(F39:F40)</f>
        <v>6</v>
      </c>
      <c r="G38" s="151">
        <f>SUM(G39:G40)</f>
        <v>7</v>
      </c>
      <c r="H38" s="153">
        <f t="shared" si="485"/>
        <v>13</v>
      </c>
      <c r="I38" s="150">
        <f>SUM(I39:I40)</f>
        <v>80</v>
      </c>
      <c r="J38" s="151">
        <f>SUM(J39:J40)</f>
        <v>20</v>
      </c>
      <c r="K38" s="153">
        <f t="shared" si="487"/>
        <v>100</v>
      </c>
      <c r="L38" s="150">
        <f>SUM(L39:L40)</f>
        <v>89</v>
      </c>
      <c r="M38" s="151">
        <f>SUM(M39:M40)</f>
        <v>11</v>
      </c>
      <c r="N38" s="153">
        <f t="shared" si="489"/>
        <v>100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89</v>
      </c>
      <c r="V38" s="151">
        <f>SUM(V39:V40)</f>
        <v>11</v>
      </c>
      <c r="W38" s="200">
        <f t="shared" si="495"/>
        <v>100</v>
      </c>
      <c r="X38" s="203">
        <f>SUM(X39:X40)</f>
        <v>74</v>
      </c>
      <c r="Y38" s="163">
        <f>SUM(Y39:Y40)</f>
        <v>13</v>
      </c>
      <c r="Z38" s="181">
        <f t="shared" si="17"/>
        <v>87</v>
      </c>
      <c r="AA38" s="162">
        <f>SUM(AA39:AA40)</f>
        <v>6</v>
      </c>
      <c r="AB38" s="163">
        <f>SUM(AB39:AB40)</f>
        <v>7</v>
      </c>
      <c r="AC38" s="181">
        <f t="shared" si="496"/>
        <v>13</v>
      </c>
      <c r="AD38" s="190">
        <f>SUM(AD39:AD40)</f>
        <v>80</v>
      </c>
      <c r="AE38" s="164">
        <f>SUM(AE39:AE40)</f>
        <v>20</v>
      </c>
      <c r="AF38" s="165">
        <f t="shared" si="497"/>
        <v>100</v>
      </c>
      <c r="AG38" s="162">
        <f>SUM(AG39:AG40)</f>
        <v>89</v>
      </c>
      <c r="AH38" s="163">
        <f>SUM(AH39:AH40)</f>
        <v>11</v>
      </c>
      <c r="AI38" s="181">
        <f t="shared" si="498"/>
        <v>100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89</v>
      </c>
      <c r="AQ38" s="164">
        <f>SUM(AQ39:AQ40)</f>
        <v>11</v>
      </c>
      <c r="AR38" s="204">
        <f t="shared" si="501"/>
        <v>100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ht="15">
      <c r="A39" s="341"/>
      <c r="B39" s="128" t="s">
        <v>10</v>
      </c>
      <c r="C39" s="133"/>
      <c r="D39" s="97">
        <f aca="true" t="shared" si="516" ref="D39:D40">+Y39+AT39+BO39</f>
        <v>1</v>
      </c>
      <c r="E39" s="112">
        <f t="shared" si="483"/>
        <v>1</v>
      </c>
      <c r="F39" s="145"/>
      <c r="G39" s="97">
        <f aca="true" t="shared" si="517" ref="G39:G40">+AB39+AW39+BR39</f>
        <v>0</v>
      </c>
      <c r="H39" s="146">
        <f t="shared" si="485"/>
        <v>0</v>
      </c>
      <c r="I39" s="145"/>
      <c r="J39" s="97">
        <f aca="true" t="shared" si="518" ref="J39:J40">+AE39+AZ39+BU39</f>
        <v>1</v>
      </c>
      <c r="K39" s="146">
        <f t="shared" si="487"/>
        <v>1</v>
      </c>
      <c r="L39" s="145"/>
      <c r="M39" s="97">
        <f aca="true" t="shared" si="519" ref="M39:M40">+AH39+BC39+BX39</f>
        <v>1</v>
      </c>
      <c r="N39" s="146">
        <f t="shared" si="489"/>
        <v>1</v>
      </c>
      <c r="O39" s="145"/>
      <c r="P39" s="97">
        <f aca="true" t="shared" si="520" ref="P39:P40">+AK39+BF39+CA39</f>
        <v>0</v>
      </c>
      <c r="Q39" s="146">
        <f t="shared" si="491"/>
        <v>0</v>
      </c>
      <c r="R39" s="145"/>
      <c r="S39" s="97">
        <f aca="true" t="shared" si="521" ref="S39:S40">+AN39+BI39+CD39</f>
        <v>0</v>
      </c>
      <c r="T39" s="146">
        <f t="shared" si="493"/>
        <v>0</v>
      </c>
      <c r="U39" s="145"/>
      <c r="V39" s="97">
        <f aca="true" t="shared" si="522" ref="V39:V40">+AQ39+BL39+CG39</f>
        <v>1</v>
      </c>
      <c r="W39" s="134">
        <f t="shared" si="495"/>
        <v>1</v>
      </c>
      <c r="X39" s="205"/>
      <c r="Y39" s="83">
        <v>1</v>
      </c>
      <c r="Z39" s="182">
        <f t="shared" si="17"/>
        <v>1</v>
      </c>
      <c r="AA39" s="166"/>
      <c r="AB39" s="83"/>
      <c r="AC39" s="182">
        <f t="shared" si="496"/>
        <v>0</v>
      </c>
      <c r="AD39" s="191"/>
      <c r="AE39" s="97">
        <f>+Y39+AB39</f>
        <v>1</v>
      </c>
      <c r="AF39" s="167">
        <f t="shared" si="497"/>
        <v>1</v>
      </c>
      <c r="AG39" s="166"/>
      <c r="AH39" s="83">
        <v>1</v>
      </c>
      <c r="AI39" s="182">
        <f t="shared" si="498"/>
        <v>1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1</v>
      </c>
      <c r="AR39" s="206">
        <f t="shared" si="501"/>
        <v>1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>
      <c r="A40" s="341"/>
      <c r="B40" s="128" t="s">
        <v>9</v>
      </c>
      <c r="C40" s="148">
        <f>+X40+AS40+BN40</f>
        <v>74</v>
      </c>
      <c r="D40" s="98">
        <f t="shared" si="516"/>
        <v>12</v>
      </c>
      <c r="E40" s="114">
        <f t="shared" si="483"/>
        <v>86</v>
      </c>
      <c r="F40" s="147">
        <f>+AA40+AV40+BQ40</f>
        <v>6</v>
      </c>
      <c r="G40" s="98">
        <f t="shared" si="517"/>
        <v>7</v>
      </c>
      <c r="H40" s="149">
        <f t="shared" si="485"/>
        <v>13</v>
      </c>
      <c r="I40" s="147">
        <f>+AD40+AY40+BT40</f>
        <v>80</v>
      </c>
      <c r="J40" s="98">
        <f t="shared" si="518"/>
        <v>19</v>
      </c>
      <c r="K40" s="149">
        <f t="shared" si="487"/>
        <v>99</v>
      </c>
      <c r="L40" s="147">
        <f>+AG40+BB40+BW40</f>
        <v>89</v>
      </c>
      <c r="M40" s="98">
        <f t="shared" si="519"/>
        <v>10</v>
      </c>
      <c r="N40" s="149">
        <f t="shared" si="489"/>
        <v>99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89</v>
      </c>
      <c r="V40" s="98">
        <f t="shared" si="522"/>
        <v>10</v>
      </c>
      <c r="W40" s="136">
        <f t="shared" si="495"/>
        <v>99</v>
      </c>
      <c r="X40" s="207">
        <v>74</v>
      </c>
      <c r="Y40" s="91">
        <v>12</v>
      </c>
      <c r="Z40" s="183">
        <f t="shared" si="17"/>
        <v>86</v>
      </c>
      <c r="AA40" s="168">
        <v>6</v>
      </c>
      <c r="AB40" s="91">
        <v>7</v>
      </c>
      <c r="AC40" s="183">
        <f t="shared" si="496"/>
        <v>13</v>
      </c>
      <c r="AD40" s="147">
        <f>+X40+AA40</f>
        <v>80</v>
      </c>
      <c r="AE40" s="98">
        <f>+Y40+AB40</f>
        <v>19</v>
      </c>
      <c r="AF40" s="169">
        <f t="shared" si="497"/>
        <v>99</v>
      </c>
      <c r="AG40" s="168">
        <v>89</v>
      </c>
      <c r="AH40" s="91">
        <v>10</v>
      </c>
      <c r="AI40" s="183">
        <f t="shared" si="498"/>
        <v>99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89</v>
      </c>
      <c r="AQ40" s="98">
        <f>+AH40+AK40-AN40</f>
        <v>10</v>
      </c>
      <c r="AR40" s="208">
        <f t="shared" si="501"/>
        <v>99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>
      <c r="A41" s="336">
        <v>7</v>
      </c>
      <c r="B41" s="122" t="s">
        <v>55</v>
      </c>
      <c r="C41" s="199">
        <f>C42+C45+C48+C51</f>
        <v>0</v>
      </c>
      <c r="D41" s="151">
        <f aca="true" t="shared" si="523" ref="D41:E41">D42+D45+D48+D51</f>
        <v>0</v>
      </c>
      <c r="E41" s="152">
        <f t="shared" si="523"/>
        <v>0</v>
      </c>
      <c r="F41" s="150">
        <f>F42+F45+F48+F51</f>
        <v>0</v>
      </c>
      <c r="G41" s="151">
        <f aca="true" t="shared" si="524" ref="G41:H41">G42+G45+G48+G51</f>
        <v>0</v>
      </c>
      <c r="H41" s="153">
        <f t="shared" si="524"/>
        <v>0</v>
      </c>
      <c r="I41" s="150">
        <f>I42+I45+I48+I51</f>
        <v>0</v>
      </c>
      <c r="J41" s="151">
        <f aca="true" t="shared" si="525" ref="J41:K41">J42+J45+J48+J51</f>
        <v>0</v>
      </c>
      <c r="K41" s="153">
        <f t="shared" si="525"/>
        <v>0</v>
      </c>
      <c r="L41" s="150">
        <f>L42+L45+L48+L51</f>
        <v>0</v>
      </c>
      <c r="M41" s="151">
        <f aca="true" t="shared" si="526" ref="M41:N41">M42+M45+M48+M51</f>
        <v>0</v>
      </c>
      <c r="N41" s="153">
        <f t="shared" si="526"/>
        <v>0</v>
      </c>
      <c r="O41" s="150">
        <f>O42+O45+O48+O51</f>
        <v>0</v>
      </c>
      <c r="P41" s="151">
        <f aca="true" t="shared" si="527" ref="P41:Q41">P42+P45+P48+P51</f>
        <v>0</v>
      </c>
      <c r="Q41" s="153">
        <f t="shared" si="527"/>
        <v>0</v>
      </c>
      <c r="R41" s="150">
        <f>R42+R45+R48+R51</f>
        <v>0</v>
      </c>
      <c r="S41" s="151">
        <f aca="true" t="shared" si="528" ref="S41:T41">S42+S45+S48+S51</f>
        <v>0</v>
      </c>
      <c r="T41" s="153">
        <f t="shared" si="528"/>
        <v>0</v>
      </c>
      <c r="U41" s="150">
        <f>U42+U45+U48+U51</f>
        <v>0</v>
      </c>
      <c r="V41" s="151">
        <f aca="true" t="shared" si="529" ref="V41:W41">V42+V45+V48+V51</f>
        <v>0</v>
      </c>
      <c r="W41" s="200">
        <f t="shared" si="529"/>
        <v>0</v>
      </c>
      <c r="X41" s="203">
        <f>X42+X45+X48+X51</f>
        <v>0</v>
      </c>
      <c r="Y41" s="163">
        <f aca="true" t="shared" si="530" ref="Y41:Z41">Y42+Y45+Y48+Y51</f>
        <v>0</v>
      </c>
      <c r="Z41" s="181">
        <f t="shared" si="530"/>
        <v>0</v>
      </c>
      <c r="AA41" s="162">
        <f>AA42+AA45+AA48+AA51</f>
        <v>0</v>
      </c>
      <c r="AB41" s="163">
        <f aca="true" t="shared" si="531" ref="AB41:AC41">AB42+AB45+AB48+AB51</f>
        <v>0</v>
      </c>
      <c r="AC41" s="181">
        <f t="shared" si="531"/>
        <v>0</v>
      </c>
      <c r="AD41" s="190">
        <f>AD42+AD45+AD48+AD51</f>
        <v>0</v>
      </c>
      <c r="AE41" s="164">
        <f aca="true" t="shared" si="532" ref="AE41:AF41">AE42+AE45+AE48+AE51</f>
        <v>0</v>
      </c>
      <c r="AF41" s="165">
        <f t="shared" si="532"/>
        <v>0</v>
      </c>
      <c r="AG41" s="162">
        <f>AG42+AG45+AG48+AG51</f>
        <v>0</v>
      </c>
      <c r="AH41" s="163">
        <f aca="true" t="shared" si="533" ref="AH41:AI41">AH42+AH45+AH48+AH51</f>
        <v>0</v>
      </c>
      <c r="AI41" s="181">
        <f t="shared" si="533"/>
        <v>0</v>
      </c>
      <c r="AJ41" s="162">
        <f>AJ42+AJ45+AJ48+AJ51</f>
        <v>0</v>
      </c>
      <c r="AK41" s="163">
        <f aca="true" t="shared" si="534" ref="AK41:AL41">AK42+AK45+AK48+AK51</f>
        <v>0</v>
      </c>
      <c r="AL41" s="181">
        <f t="shared" si="534"/>
        <v>0</v>
      </c>
      <c r="AM41" s="162">
        <f>AM42+AM45+AM48+AM51</f>
        <v>0</v>
      </c>
      <c r="AN41" s="163">
        <f aca="true" t="shared" si="535" ref="AN41:AO41">AN42+AN45+AN48+AN51</f>
        <v>0</v>
      </c>
      <c r="AO41" s="181">
        <f t="shared" si="535"/>
        <v>0</v>
      </c>
      <c r="AP41" s="190">
        <f>AP42+AP45+AP48+AP51</f>
        <v>0</v>
      </c>
      <c r="AQ41" s="164">
        <f aca="true" t="shared" si="536" ref="AQ41:AR41">AQ42+AQ45+AQ48+AQ51</f>
        <v>0</v>
      </c>
      <c r="AR41" s="204">
        <f t="shared" si="536"/>
        <v>0</v>
      </c>
      <c r="AS41" s="203">
        <f>AS42+AS45+AS48+AS51</f>
        <v>0</v>
      </c>
      <c r="AT41" s="163">
        <f aca="true" t="shared" si="537" ref="AT41:AU41">AT42+AT45+AT48+AT51</f>
        <v>0</v>
      </c>
      <c r="AU41" s="181">
        <f t="shared" si="537"/>
        <v>0</v>
      </c>
      <c r="AV41" s="162">
        <f>AV42+AV45+AV48+AV51</f>
        <v>0</v>
      </c>
      <c r="AW41" s="163">
        <f aca="true" t="shared" si="538" ref="AW41:AX41">AW42+AW45+AW48+AW51</f>
        <v>0</v>
      </c>
      <c r="AX41" s="181">
        <f t="shared" si="538"/>
        <v>0</v>
      </c>
      <c r="AY41" s="190">
        <f>AY42+AY45+AY48+AY51</f>
        <v>0</v>
      </c>
      <c r="AZ41" s="164">
        <f aca="true" t="shared" si="539" ref="AZ41:BA41">AZ42+AZ45+AZ48+AZ51</f>
        <v>0</v>
      </c>
      <c r="BA41" s="165">
        <f t="shared" si="539"/>
        <v>0</v>
      </c>
      <c r="BB41" s="162">
        <f>BB42+BB45+BB48+BB51</f>
        <v>0</v>
      </c>
      <c r="BC41" s="163">
        <f aca="true" t="shared" si="540" ref="BC41:BD41">BC42+BC45+BC48+BC51</f>
        <v>0</v>
      </c>
      <c r="BD41" s="181">
        <f t="shared" si="540"/>
        <v>0</v>
      </c>
      <c r="BE41" s="162">
        <f>BE42+BE45+BE48+BE51</f>
        <v>0</v>
      </c>
      <c r="BF41" s="163">
        <f aca="true" t="shared" si="541" ref="BF41:BG41">BF42+BF45+BF48+BF51</f>
        <v>0</v>
      </c>
      <c r="BG41" s="181">
        <f t="shared" si="541"/>
        <v>0</v>
      </c>
      <c r="BH41" s="162">
        <f>BH42+BH45+BH48+BH51</f>
        <v>0</v>
      </c>
      <c r="BI41" s="163">
        <f aca="true" t="shared" si="542" ref="BI41:BJ41">BI42+BI45+BI48+BI51</f>
        <v>0</v>
      </c>
      <c r="BJ41" s="181">
        <f t="shared" si="542"/>
        <v>0</v>
      </c>
      <c r="BK41" s="190">
        <f>BK42+BK45+BK48+BK51</f>
        <v>0</v>
      </c>
      <c r="BL41" s="164">
        <f aca="true" t="shared" si="543" ref="BL41:BM41">BL42+BL45+BL48+BL51</f>
        <v>0</v>
      </c>
      <c r="BM41" s="204">
        <f t="shared" si="543"/>
        <v>0</v>
      </c>
      <c r="BN41" s="203">
        <f>BN42+BN45+BN48+BN51</f>
        <v>0</v>
      </c>
      <c r="BO41" s="163">
        <f aca="true" t="shared" si="544" ref="BO41:BP41">BO42+BO45+BO48+BO51</f>
        <v>0</v>
      </c>
      <c r="BP41" s="181">
        <f t="shared" si="544"/>
        <v>0</v>
      </c>
      <c r="BQ41" s="162">
        <f>BQ42+BQ45+BQ48+BQ51</f>
        <v>0</v>
      </c>
      <c r="BR41" s="163">
        <f aca="true" t="shared" si="545" ref="BR41:BS41">BR42+BR45+BR48+BR51</f>
        <v>0</v>
      </c>
      <c r="BS41" s="181">
        <f t="shared" si="545"/>
        <v>0</v>
      </c>
      <c r="BT41" s="190">
        <f>BT42+BT45+BT48+BT51</f>
        <v>0</v>
      </c>
      <c r="BU41" s="164">
        <f aca="true" t="shared" si="546" ref="BU41:BV41">BU42+BU45+BU48+BU51</f>
        <v>0</v>
      </c>
      <c r="BV41" s="165">
        <f t="shared" si="546"/>
        <v>0</v>
      </c>
      <c r="BW41" s="162">
        <f>BW42+BW45+BW48+BW51</f>
        <v>0</v>
      </c>
      <c r="BX41" s="163">
        <f aca="true" t="shared" si="547" ref="BX41:BY41">BX42+BX45+BX48+BX51</f>
        <v>0</v>
      </c>
      <c r="BY41" s="181">
        <f t="shared" si="547"/>
        <v>0</v>
      </c>
      <c r="BZ41" s="162">
        <f>BZ42+BZ45+BZ48+BZ51</f>
        <v>0</v>
      </c>
      <c r="CA41" s="163">
        <f aca="true" t="shared" si="548" ref="CA41:CB41">CA42+CA45+CA48+CA51</f>
        <v>0</v>
      </c>
      <c r="CB41" s="181">
        <f t="shared" si="548"/>
        <v>0</v>
      </c>
      <c r="CC41" s="162">
        <f>CC42+CC45+CC48+CC51</f>
        <v>0</v>
      </c>
      <c r="CD41" s="163">
        <f aca="true" t="shared" si="549" ref="CD41:CE41">CD42+CD45+CD48+CD51</f>
        <v>0</v>
      </c>
      <c r="CE41" s="181">
        <f t="shared" si="549"/>
        <v>0</v>
      </c>
      <c r="CF41" s="190">
        <f>CF42+CF45+CF48+CF51</f>
        <v>0</v>
      </c>
      <c r="CG41" s="164">
        <f aca="true" t="shared" si="550" ref="CG41:CH41">CG42+CG45+CG48+CG51</f>
        <v>0</v>
      </c>
      <c r="CH41" s="204">
        <f t="shared" si="550"/>
        <v>0</v>
      </c>
    </row>
    <row r="42" spans="1:86" ht="15">
      <c r="A42" s="337"/>
      <c r="B42" s="123" t="s">
        <v>48</v>
      </c>
      <c r="C42" s="135">
        <f>C43+C44</f>
        <v>0</v>
      </c>
      <c r="D42" s="111">
        <f aca="true" t="shared" si="551" ref="D42:E42">D43+D44</f>
        <v>0</v>
      </c>
      <c r="E42" s="112">
        <f t="shared" si="551"/>
        <v>0</v>
      </c>
      <c r="F42" s="154">
        <f>F43+F44</f>
        <v>0</v>
      </c>
      <c r="G42" s="111">
        <f aca="true" t="shared" si="552" ref="G42:H42">G43+G44</f>
        <v>0</v>
      </c>
      <c r="H42" s="146">
        <f t="shared" si="552"/>
        <v>0</v>
      </c>
      <c r="I42" s="154">
        <f>I43+I44</f>
        <v>0</v>
      </c>
      <c r="J42" s="111">
        <f aca="true" t="shared" si="553" ref="J42:K42">J43+J44</f>
        <v>0</v>
      </c>
      <c r="K42" s="146">
        <f t="shared" si="553"/>
        <v>0</v>
      </c>
      <c r="L42" s="154">
        <f>L43+L44</f>
        <v>0</v>
      </c>
      <c r="M42" s="111">
        <f aca="true" t="shared" si="554" ref="M42:N42">M43+M44</f>
        <v>0</v>
      </c>
      <c r="N42" s="146">
        <f t="shared" si="554"/>
        <v>0</v>
      </c>
      <c r="O42" s="154">
        <f>O43+O44</f>
        <v>0</v>
      </c>
      <c r="P42" s="111">
        <f aca="true" t="shared" si="555" ref="P42:Q42">P43+P44</f>
        <v>0</v>
      </c>
      <c r="Q42" s="146">
        <f t="shared" si="555"/>
        <v>0</v>
      </c>
      <c r="R42" s="154">
        <f>R43+R44</f>
        <v>0</v>
      </c>
      <c r="S42" s="111">
        <f aca="true" t="shared" si="556" ref="S42:T42">S43+S44</f>
        <v>0</v>
      </c>
      <c r="T42" s="146">
        <f t="shared" si="556"/>
        <v>0</v>
      </c>
      <c r="U42" s="154">
        <f>U43+U44</f>
        <v>0</v>
      </c>
      <c r="V42" s="111">
        <f aca="true" t="shared" si="557" ref="V42:W42">V43+V44</f>
        <v>0</v>
      </c>
      <c r="W42" s="134">
        <f t="shared" si="557"/>
        <v>0</v>
      </c>
      <c r="X42" s="209">
        <f>X43+X44</f>
        <v>0</v>
      </c>
      <c r="Y42" s="2">
        <f aca="true" t="shared" si="558" ref="Y42:Z42">Y43+Y44</f>
        <v>0</v>
      </c>
      <c r="Z42" s="182">
        <f t="shared" si="558"/>
        <v>0</v>
      </c>
      <c r="AA42" s="170">
        <f>AA43+AA44</f>
        <v>0</v>
      </c>
      <c r="AB42" s="2">
        <f aca="true" t="shared" si="559" ref="AB42:AC42">AB43+AB44</f>
        <v>0</v>
      </c>
      <c r="AC42" s="182">
        <f t="shared" si="559"/>
        <v>0</v>
      </c>
      <c r="AD42" s="192">
        <f>AD43+AD44</f>
        <v>0</v>
      </c>
      <c r="AE42" s="97">
        <f aca="true" t="shared" si="560" ref="AE42:AF42">AE43+AE44</f>
        <v>0</v>
      </c>
      <c r="AF42" s="167">
        <f t="shared" si="560"/>
        <v>0</v>
      </c>
      <c r="AG42" s="170">
        <f>AG43+AG44</f>
        <v>0</v>
      </c>
      <c r="AH42" s="2">
        <f aca="true" t="shared" si="561" ref="AH42:AI42">AH43+AH44</f>
        <v>0</v>
      </c>
      <c r="AI42" s="182">
        <f t="shared" si="561"/>
        <v>0</v>
      </c>
      <c r="AJ42" s="170">
        <f>AJ43+AJ44</f>
        <v>0</v>
      </c>
      <c r="AK42" s="2">
        <f aca="true" t="shared" si="562" ref="AK42:AL42">AK43+AK44</f>
        <v>0</v>
      </c>
      <c r="AL42" s="182">
        <f t="shared" si="562"/>
        <v>0</v>
      </c>
      <c r="AM42" s="170">
        <f>AM43+AM44</f>
        <v>0</v>
      </c>
      <c r="AN42" s="2">
        <f aca="true" t="shared" si="563" ref="AN42:AO42">AN43+AN44</f>
        <v>0</v>
      </c>
      <c r="AO42" s="182">
        <f t="shared" si="563"/>
        <v>0</v>
      </c>
      <c r="AP42" s="192">
        <f>AP43+AP44</f>
        <v>0</v>
      </c>
      <c r="AQ42" s="97">
        <f aca="true" t="shared" si="564" ref="AQ42:AR42">AQ43+AQ44</f>
        <v>0</v>
      </c>
      <c r="AR42" s="206">
        <f t="shared" si="564"/>
        <v>0</v>
      </c>
      <c r="AS42" s="209">
        <f>AS43+AS44</f>
        <v>0</v>
      </c>
      <c r="AT42" s="2">
        <f aca="true" t="shared" si="565" ref="AT42:AU42">AT43+AT44</f>
        <v>0</v>
      </c>
      <c r="AU42" s="182">
        <f t="shared" si="565"/>
        <v>0</v>
      </c>
      <c r="AV42" s="170">
        <f>AV43+AV44</f>
        <v>0</v>
      </c>
      <c r="AW42" s="2">
        <f aca="true" t="shared" si="566" ref="AW42:AX42">AW43+AW44</f>
        <v>0</v>
      </c>
      <c r="AX42" s="182">
        <f t="shared" si="566"/>
        <v>0</v>
      </c>
      <c r="AY42" s="192">
        <f>AY43+AY44</f>
        <v>0</v>
      </c>
      <c r="AZ42" s="97">
        <f aca="true" t="shared" si="567" ref="AZ42:BA42">AZ43+AZ44</f>
        <v>0</v>
      </c>
      <c r="BA42" s="167">
        <f t="shared" si="567"/>
        <v>0</v>
      </c>
      <c r="BB42" s="170">
        <f>BB43+BB44</f>
        <v>0</v>
      </c>
      <c r="BC42" s="2">
        <f aca="true" t="shared" si="568" ref="BC42:BD42">BC43+BC44</f>
        <v>0</v>
      </c>
      <c r="BD42" s="182">
        <f t="shared" si="568"/>
        <v>0</v>
      </c>
      <c r="BE42" s="170">
        <f>BE43+BE44</f>
        <v>0</v>
      </c>
      <c r="BF42" s="2">
        <f aca="true" t="shared" si="569" ref="BF42:BG42">BF43+BF44</f>
        <v>0</v>
      </c>
      <c r="BG42" s="182">
        <f t="shared" si="569"/>
        <v>0</v>
      </c>
      <c r="BH42" s="170">
        <f>BH43+BH44</f>
        <v>0</v>
      </c>
      <c r="BI42" s="2">
        <f aca="true" t="shared" si="570" ref="BI42:BJ42">BI43+BI44</f>
        <v>0</v>
      </c>
      <c r="BJ42" s="182">
        <f t="shared" si="570"/>
        <v>0</v>
      </c>
      <c r="BK42" s="192">
        <f>BK43+BK44</f>
        <v>0</v>
      </c>
      <c r="BL42" s="97">
        <f aca="true" t="shared" si="571" ref="BL42:BM42">BL43+BL44</f>
        <v>0</v>
      </c>
      <c r="BM42" s="206">
        <f t="shared" si="571"/>
        <v>0</v>
      </c>
      <c r="BN42" s="209">
        <f>BN43+BN44</f>
        <v>0</v>
      </c>
      <c r="BO42" s="2">
        <f aca="true" t="shared" si="572" ref="BO42:BP42">BO43+BO44</f>
        <v>0</v>
      </c>
      <c r="BP42" s="182">
        <f t="shared" si="572"/>
        <v>0</v>
      </c>
      <c r="BQ42" s="170">
        <f>BQ43+BQ44</f>
        <v>0</v>
      </c>
      <c r="BR42" s="2">
        <f aca="true" t="shared" si="573" ref="BR42:BS42">BR43+BR44</f>
        <v>0</v>
      </c>
      <c r="BS42" s="182">
        <f t="shared" si="573"/>
        <v>0</v>
      </c>
      <c r="BT42" s="192">
        <f>BT43+BT44</f>
        <v>0</v>
      </c>
      <c r="BU42" s="97">
        <f aca="true" t="shared" si="574" ref="BU42:BV42">BU43+BU44</f>
        <v>0</v>
      </c>
      <c r="BV42" s="167">
        <f t="shared" si="574"/>
        <v>0</v>
      </c>
      <c r="BW42" s="170">
        <f>BW43+BW44</f>
        <v>0</v>
      </c>
      <c r="BX42" s="2">
        <f aca="true" t="shared" si="575" ref="BX42:BY42">BX43+BX44</f>
        <v>0</v>
      </c>
      <c r="BY42" s="182">
        <f t="shared" si="575"/>
        <v>0</v>
      </c>
      <c r="BZ42" s="170">
        <f>BZ43+BZ44</f>
        <v>0</v>
      </c>
      <c r="CA42" s="2">
        <f aca="true" t="shared" si="576" ref="CA42:CB42">CA43+CA44</f>
        <v>0</v>
      </c>
      <c r="CB42" s="182">
        <f t="shared" si="576"/>
        <v>0</v>
      </c>
      <c r="CC42" s="170">
        <f>CC43+CC44</f>
        <v>0</v>
      </c>
      <c r="CD42" s="2">
        <f aca="true" t="shared" si="577" ref="CD42:CE42">CD43+CD44</f>
        <v>0</v>
      </c>
      <c r="CE42" s="182">
        <f t="shared" si="577"/>
        <v>0</v>
      </c>
      <c r="CF42" s="192">
        <f>CF43+CF44</f>
        <v>0</v>
      </c>
      <c r="CG42" s="97">
        <f aca="true" t="shared" si="578" ref="CG42:CH42">CG43+CG44</f>
        <v>0</v>
      </c>
      <c r="CH42" s="206">
        <f t="shared" si="578"/>
        <v>0</v>
      </c>
    </row>
    <row r="43" spans="1:86" ht="15">
      <c r="A43" s="337"/>
      <c r="B43" s="121" t="s">
        <v>6</v>
      </c>
      <c r="C43" s="133"/>
      <c r="D43" s="97">
        <f aca="true" t="shared" si="579" ref="D43:D44">+Y43+AT43+BO43</f>
        <v>0</v>
      </c>
      <c r="E43" s="112">
        <f aca="true" t="shared" si="580" ref="E43:E44">SUM(C43:D43)</f>
        <v>0</v>
      </c>
      <c r="F43" s="145"/>
      <c r="G43" s="97">
        <f aca="true" t="shared" si="581" ref="G43:G44">+AB43+AW43+BR43</f>
        <v>0</v>
      </c>
      <c r="H43" s="146">
        <f aca="true" t="shared" si="582" ref="H43:H44">SUM(F43:G43)</f>
        <v>0</v>
      </c>
      <c r="I43" s="145"/>
      <c r="J43" s="97">
        <f aca="true" t="shared" si="583" ref="J43:J44">+AE43+AZ43+BU43</f>
        <v>0</v>
      </c>
      <c r="K43" s="146">
        <f aca="true" t="shared" si="584" ref="K43:K44">SUM(I43:J43)</f>
        <v>0</v>
      </c>
      <c r="L43" s="145"/>
      <c r="M43" s="97">
        <f aca="true" t="shared" si="585" ref="M43:M44">+AH43+BC43+BX43</f>
        <v>0</v>
      </c>
      <c r="N43" s="146">
        <f aca="true" t="shared" si="586" ref="N43:N44">SUM(L43:M43)</f>
        <v>0</v>
      </c>
      <c r="O43" s="145"/>
      <c r="P43" s="97">
        <f aca="true" t="shared" si="587" ref="P43:P44">+AK43+BF43+CA43</f>
        <v>0</v>
      </c>
      <c r="Q43" s="146">
        <f aca="true" t="shared" si="588" ref="Q43:Q44">SUM(O43:P43)</f>
        <v>0</v>
      </c>
      <c r="R43" s="145"/>
      <c r="S43" s="97">
        <f aca="true" t="shared" si="589" ref="S43:S44">+AN43+BI43+CD43</f>
        <v>0</v>
      </c>
      <c r="T43" s="146">
        <f aca="true" t="shared" si="590" ref="T43:T44">SUM(R43:S43)</f>
        <v>0</v>
      </c>
      <c r="U43" s="145"/>
      <c r="V43" s="97">
        <f aca="true" t="shared" si="591" ref="V43:V44">+AQ43+BL43+CG43</f>
        <v>0</v>
      </c>
      <c r="W43" s="134">
        <f aca="true" t="shared" si="592" ref="W43:W44">SUM(U43:V43)</f>
        <v>0</v>
      </c>
      <c r="X43" s="205"/>
      <c r="Y43" s="83"/>
      <c r="Z43" s="182">
        <f aca="true" t="shared" si="593" ref="Z43:Z44">SUM(X43:Y43)</f>
        <v>0</v>
      </c>
      <c r="AA43" s="166"/>
      <c r="AB43" s="83"/>
      <c r="AC43" s="182">
        <f aca="true" t="shared" si="594" ref="AC43:AC44">SUM(AA43:AB43)</f>
        <v>0</v>
      </c>
      <c r="AD43" s="191"/>
      <c r="AE43" s="97">
        <f>+Y43+AB43</f>
        <v>0</v>
      </c>
      <c r="AF43" s="167">
        <f aca="true" t="shared" si="595" ref="AF43:AF44">SUM(AD43:AE43)</f>
        <v>0</v>
      </c>
      <c r="AG43" s="166"/>
      <c r="AH43" s="83"/>
      <c r="AI43" s="182">
        <f aca="true" t="shared" si="596" ref="AI43:AI44">SUM(AG43:AH43)</f>
        <v>0</v>
      </c>
      <c r="AJ43" s="166"/>
      <c r="AK43" s="83"/>
      <c r="AL43" s="182">
        <f aca="true" t="shared" si="597" ref="AL43:AL44">SUM(AJ43:AK43)</f>
        <v>0</v>
      </c>
      <c r="AM43" s="166"/>
      <c r="AN43" s="83"/>
      <c r="AO43" s="182">
        <f aca="true" t="shared" si="598" ref="AO43:AO44">SUM(AM43:AN43)</f>
        <v>0</v>
      </c>
      <c r="AP43" s="191"/>
      <c r="AQ43" s="97">
        <f>+AH43+AK43-AN43</f>
        <v>0</v>
      </c>
      <c r="AR43" s="206">
        <f aca="true" t="shared" si="599" ref="AR43:AR44">SUM(AP43:AQ43)</f>
        <v>0</v>
      </c>
      <c r="AS43" s="205"/>
      <c r="AT43" s="83"/>
      <c r="AU43" s="182">
        <f aca="true" t="shared" si="600" ref="AU43:AU44">SUM(AS43:AT43)</f>
        <v>0</v>
      </c>
      <c r="AV43" s="166"/>
      <c r="AW43" s="83"/>
      <c r="AX43" s="182">
        <f aca="true" t="shared" si="601" ref="AX43:AX44">SUM(AV43:AW43)</f>
        <v>0</v>
      </c>
      <c r="AY43" s="191"/>
      <c r="AZ43" s="97">
        <f>+AT43+AW43</f>
        <v>0</v>
      </c>
      <c r="BA43" s="167">
        <f aca="true" t="shared" si="602" ref="BA43:BA44">SUM(AY43:AZ43)</f>
        <v>0</v>
      </c>
      <c r="BB43" s="166"/>
      <c r="BC43" s="83"/>
      <c r="BD43" s="182">
        <f aca="true" t="shared" si="603" ref="BD43:BD44">SUM(BB43:BC43)</f>
        <v>0</v>
      </c>
      <c r="BE43" s="166"/>
      <c r="BF43" s="83"/>
      <c r="BG43" s="182">
        <f aca="true" t="shared" si="604" ref="BG43:BG44">SUM(BE43:BF43)</f>
        <v>0</v>
      </c>
      <c r="BH43" s="166"/>
      <c r="BI43" s="83"/>
      <c r="BJ43" s="182">
        <f aca="true" t="shared" si="605" ref="BJ43:BJ44">SUM(BH43:BI43)</f>
        <v>0</v>
      </c>
      <c r="BK43" s="191"/>
      <c r="BL43" s="97">
        <f>+BC43+BF43-BI43</f>
        <v>0</v>
      </c>
      <c r="BM43" s="206">
        <f aca="true" t="shared" si="606" ref="BM43:BM44">SUM(BK43:BL43)</f>
        <v>0</v>
      </c>
      <c r="BN43" s="205"/>
      <c r="BO43" s="83"/>
      <c r="BP43" s="182">
        <f aca="true" t="shared" si="607" ref="BP43:BP44">SUM(BN43:BO43)</f>
        <v>0</v>
      </c>
      <c r="BQ43" s="166"/>
      <c r="BR43" s="83"/>
      <c r="BS43" s="182">
        <f aca="true" t="shared" si="608" ref="BS43:BS44">SUM(BQ43:BR43)</f>
        <v>0</v>
      </c>
      <c r="BT43" s="191"/>
      <c r="BU43" s="97">
        <f>+BO43+BR43</f>
        <v>0</v>
      </c>
      <c r="BV43" s="167">
        <f aca="true" t="shared" si="609" ref="BV43:BV44">SUM(BT43:BU43)</f>
        <v>0</v>
      </c>
      <c r="BW43" s="166"/>
      <c r="BX43" s="83"/>
      <c r="BY43" s="182">
        <f aca="true" t="shared" si="610" ref="BY43:BY44">SUM(BW43:BX43)</f>
        <v>0</v>
      </c>
      <c r="BZ43" s="166"/>
      <c r="CA43" s="83"/>
      <c r="CB43" s="182">
        <f aca="true" t="shared" si="611" ref="CB43:CB44">SUM(BZ43:CA43)</f>
        <v>0</v>
      </c>
      <c r="CC43" s="166"/>
      <c r="CD43" s="83"/>
      <c r="CE43" s="182">
        <f aca="true" t="shared" si="612" ref="CE43:CE44">SUM(CC43:CD43)</f>
        <v>0</v>
      </c>
      <c r="CF43" s="191"/>
      <c r="CG43" s="97">
        <f>+BX43+CA43-CD43</f>
        <v>0</v>
      </c>
      <c r="CH43" s="206">
        <f aca="true" t="shared" si="613" ref="CH43:CH44">SUM(CF43:CG43)</f>
        <v>0</v>
      </c>
    </row>
    <row r="44" spans="1:86" ht="15.75" thickBot="1">
      <c r="A44" s="337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ht="15">
      <c r="A45" s="337"/>
      <c r="B45" s="125" t="s">
        <v>49</v>
      </c>
      <c r="C45" s="201">
        <f>C46+C47</f>
        <v>0</v>
      </c>
      <c r="D45" s="142">
        <f aca="true" t="shared" si="614" ref="D45:E45">D46+D47</f>
        <v>0</v>
      </c>
      <c r="E45" s="143">
        <f t="shared" si="614"/>
        <v>0</v>
      </c>
      <c r="F45" s="141">
        <f>F46+F47</f>
        <v>0</v>
      </c>
      <c r="G45" s="142">
        <f aca="true" t="shared" si="615" ref="G45:H45">G46+G47</f>
        <v>0</v>
      </c>
      <c r="H45" s="144">
        <f t="shared" si="615"/>
        <v>0</v>
      </c>
      <c r="I45" s="141">
        <f>I46+I47</f>
        <v>0</v>
      </c>
      <c r="J45" s="142">
        <f aca="true" t="shared" si="616" ref="J45:K45">J46+J47</f>
        <v>0</v>
      </c>
      <c r="K45" s="144">
        <f t="shared" si="616"/>
        <v>0</v>
      </c>
      <c r="L45" s="141">
        <f>L46+L47</f>
        <v>0</v>
      </c>
      <c r="M45" s="142">
        <f aca="true" t="shared" si="617" ref="M45:N45">M46+M47</f>
        <v>0</v>
      </c>
      <c r="N45" s="144">
        <f t="shared" si="617"/>
        <v>0</v>
      </c>
      <c r="O45" s="141">
        <f>O46+O47</f>
        <v>0</v>
      </c>
      <c r="P45" s="142">
        <f aca="true" t="shared" si="618" ref="P45:Q45">P46+P47</f>
        <v>0</v>
      </c>
      <c r="Q45" s="144">
        <f t="shared" si="618"/>
        <v>0</v>
      </c>
      <c r="R45" s="141">
        <f>R46+R47</f>
        <v>0</v>
      </c>
      <c r="S45" s="142">
        <f aca="true" t="shared" si="619" ref="S45:T45">S46+S47</f>
        <v>0</v>
      </c>
      <c r="T45" s="144">
        <f t="shared" si="619"/>
        <v>0</v>
      </c>
      <c r="U45" s="141">
        <f>U46+U47</f>
        <v>0</v>
      </c>
      <c r="V45" s="142">
        <f aca="true" t="shared" si="620" ref="V45:W45">V46+V47</f>
        <v>0</v>
      </c>
      <c r="W45" s="202">
        <f t="shared" si="620"/>
        <v>0</v>
      </c>
      <c r="X45" s="210">
        <f>X46+X47</f>
        <v>0</v>
      </c>
      <c r="Y45" s="172">
        <f aca="true" t="shared" si="621" ref="Y45:Z45">Y46+Y47</f>
        <v>0</v>
      </c>
      <c r="Z45" s="184">
        <f t="shared" si="621"/>
        <v>0</v>
      </c>
      <c r="AA45" s="171">
        <f>AA46+AA47</f>
        <v>0</v>
      </c>
      <c r="AB45" s="172">
        <f aca="true" t="shared" si="622" ref="AB45:AC45">AB46+AB47</f>
        <v>0</v>
      </c>
      <c r="AC45" s="184">
        <f t="shared" si="622"/>
        <v>0</v>
      </c>
      <c r="AD45" s="193">
        <f>AD46+AD47</f>
        <v>0</v>
      </c>
      <c r="AE45" s="173">
        <f aca="true" t="shared" si="623" ref="AE45:AF45">AE46+AE47</f>
        <v>0</v>
      </c>
      <c r="AF45" s="174">
        <f t="shared" si="623"/>
        <v>0</v>
      </c>
      <c r="AG45" s="171">
        <f>AG46+AG47</f>
        <v>0</v>
      </c>
      <c r="AH45" s="172">
        <f aca="true" t="shared" si="624" ref="AH45:AI45">AH46+AH47</f>
        <v>0</v>
      </c>
      <c r="AI45" s="184">
        <f t="shared" si="624"/>
        <v>0</v>
      </c>
      <c r="AJ45" s="171">
        <f>AJ46+AJ47</f>
        <v>0</v>
      </c>
      <c r="AK45" s="172">
        <f aca="true" t="shared" si="625" ref="AK45:AL45">AK46+AK47</f>
        <v>0</v>
      </c>
      <c r="AL45" s="184">
        <f t="shared" si="625"/>
        <v>0</v>
      </c>
      <c r="AM45" s="171">
        <f>AM46+AM47</f>
        <v>0</v>
      </c>
      <c r="AN45" s="172">
        <f aca="true" t="shared" si="626" ref="AN45:AO45">AN46+AN47</f>
        <v>0</v>
      </c>
      <c r="AO45" s="184">
        <f t="shared" si="626"/>
        <v>0</v>
      </c>
      <c r="AP45" s="193">
        <f>AP46+AP47</f>
        <v>0</v>
      </c>
      <c r="AQ45" s="173">
        <f aca="true" t="shared" si="627" ref="AQ45:AR45">AQ46+AQ47</f>
        <v>0</v>
      </c>
      <c r="AR45" s="211">
        <f t="shared" si="627"/>
        <v>0</v>
      </c>
      <c r="AS45" s="210">
        <f>AS46+AS47</f>
        <v>0</v>
      </c>
      <c r="AT45" s="172">
        <f aca="true" t="shared" si="628" ref="AT45:AU45">AT46+AT47</f>
        <v>0</v>
      </c>
      <c r="AU45" s="184">
        <f t="shared" si="628"/>
        <v>0</v>
      </c>
      <c r="AV45" s="171">
        <f>AV46+AV47</f>
        <v>0</v>
      </c>
      <c r="AW45" s="172">
        <f aca="true" t="shared" si="629" ref="AW45:AX45">AW46+AW47</f>
        <v>0</v>
      </c>
      <c r="AX45" s="184">
        <f t="shared" si="629"/>
        <v>0</v>
      </c>
      <c r="AY45" s="193">
        <f>AY46+AY47</f>
        <v>0</v>
      </c>
      <c r="AZ45" s="173">
        <f aca="true" t="shared" si="630" ref="AZ45:BA45">AZ46+AZ47</f>
        <v>0</v>
      </c>
      <c r="BA45" s="174">
        <f t="shared" si="630"/>
        <v>0</v>
      </c>
      <c r="BB45" s="171">
        <f>BB46+BB47</f>
        <v>0</v>
      </c>
      <c r="BC45" s="172">
        <f aca="true" t="shared" si="631" ref="BC45:BD45">BC46+BC47</f>
        <v>0</v>
      </c>
      <c r="BD45" s="184">
        <f t="shared" si="631"/>
        <v>0</v>
      </c>
      <c r="BE45" s="171">
        <f>BE46+BE47</f>
        <v>0</v>
      </c>
      <c r="BF45" s="172">
        <f aca="true" t="shared" si="632" ref="BF45:BG45">BF46+BF47</f>
        <v>0</v>
      </c>
      <c r="BG45" s="184">
        <f t="shared" si="632"/>
        <v>0</v>
      </c>
      <c r="BH45" s="171">
        <f>BH46+BH47</f>
        <v>0</v>
      </c>
      <c r="BI45" s="172">
        <f aca="true" t="shared" si="633" ref="BI45:BJ45">BI46+BI47</f>
        <v>0</v>
      </c>
      <c r="BJ45" s="184">
        <f t="shared" si="633"/>
        <v>0</v>
      </c>
      <c r="BK45" s="193">
        <f>BK46+BK47</f>
        <v>0</v>
      </c>
      <c r="BL45" s="173">
        <f aca="true" t="shared" si="634" ref="BL45:BM45">BL46+BL47</f>
        <v>0</v>
      </c>
      <c r="BM45" s="211">
        <f t="shared" si="634"/>
        <v>0</v>
      </c>
      <c r="BN45" s="210">
        <f>BN46+BN47</f>
        <v>0</v>
      </c>
      <c r="BO45" s="172">
        <f aca="true" t="shared" si="635" ref="BO45:BP45">BO46+BO47</f>
        <v>0</v>
      </c>
      <c r="BP45" s="184">
        <f t="shared" si="635"/>
        <v>0</v>
      </c>
      <c r="BQ45" s="171">
        <f>BQ46+BQ47</f>
        <v>0</v>
      </c>
      <c r="BR45" s="172">
        <f aca="true" t="shared" si="636" ref="BR45:BS45">BR46+BR47</f>
        <v>0</v>
      </c>
      <c r="BS45" s="184">
        <f t="shared" si="636"/>
        <v>0</v>
      </c>
      <c r="BT45" s="193">
        <f>BT46+BT47</f>
        <v>0</v>
      </c>
      <c r="BU45" s="173">
        <f aca="true" t="shared" si="637" ref="BU45:BV45">BU46+BU47</f>
        <v>0</v>
      </c>
      <c r="BV45" s="174">
        <f t="shared" si="637"/>
        <v>0</v>
      </c>
      <c r="BW45" s="171">
        <f>BW46+BW47</f>
        <v>0</v>
      </c>
      <c r="BX45" s="172">
        <f aca="true" t="shared" si="638" ref="BX45:BY45">BX46+BX47</f>
        <v>0</v>
      </c>
      <c r="BY45" s="184">
        <f t="shared" si="638"/>
        <v>0</v>
      </c>
      <c r="BZ45" s="171">
        <f>BZ46+BZ47</f>
        <v>0</v>
      </c>
      <c r="CA45" s="172">
        <f aca="true" t="shared" si="639" ref="CA45:CB45">CA46+CA47</f>
        <v>0</v>
      </c>
      <c r="CB45" s="184">
        <f t="shared" si="639"/>
        <v>0</v>
      </c>
      <c r="CC45" s="171">
        <f>CC46+CC47</f>
        <v>0</v>
      </c>
      <c r="CD45" s="172">
        <f aca="true" t="shared" si="640" ref="CD45:CE45">CD46+CD47</f>
        <v>0</v>
      </c>
      <c r="CE45" s="184">
        <f t="shared" si="640"/>
        <v>0</v>
      </c>
      <c r="CF45" s="193">
        <f>CF46+CF47</f>
        <v>0</v>
      </c>
      <c r="CG45" s="173">
        <f aca="true" t="shared" si="641" ref="CG45:CH45">CG46+CG47</f>
        <v>0</v>
      </c>
      <c r="CH45" s="211">
        <f t="shared" si="641"/>
        <v>0</v>
      </c>
    </row>
    <row r="46" spans="1:86" ht="15">
      <c r="A46" s="337"/>
      <c r="B46" s="121" t="s">
        <v>6</v>
      </c>
      <c r="C46" s="133"/>
      <c r="D46" s="97">
        <f aca="true" t="shared" si="642" ref="D46:D47">+Y46+AT46+BO46</f>
        <v>0</v>
      </c>
      <c r="E46" s="112">
        <f aca="true" t="shared" si="643" ref="E46:E47">C46+D46</f>
        <v>0</v>
      </c>
      <c r="F46" s="145"/>
      <c r="G46" s="97">
        <f aca="true" t="shared" si="644" ref="G46:G47">+AB46+AW46+BR46</f>
        <v>0</v>
      </c>
      <c r="H46" s="146">
        <f aca="true" t="shared" si="645" ref="H46:H47">F46+G46</f>
        <v>0</v>
      </c>
      <c r="I46" s="145"/>
      <c r="J46" s="97">
        <f aca="true" t="shared" si="646" ref="J46:J47">+AE46+AZ46+BU46</f>
        <v>0</v>
      </c>
      <c r="K46" s="146">
        <f aca="true" t="shared" si="647" ref="K46:K47">I46+J46</f>
        <v>0</v>
      </c>
      <c r="L46" s="145"/>
      <c r="M46" s="97">
        <f aca="true" t="shared" si="648" ref="M46:M47">+AH46+BC46+BX46</f>
        <v>0</v>
      </c>
      <c r="N46" s="146">
        <f aca="true" t="shared" si="649" ref="N46:N47">L46+M46</f>
        <v>0</v>
      </c>
      <c r="O46" s="145"/>
      <c r="P46" s="97">
        <f aca="true" t="shared" si="650" ref="P46:P47">+AK46+BF46+CA46</f>
        <v>0</v>
      </c>
      <c r="Q46" s="146">
        <f aca="true" t="shared" si="651" ref="Q46:Q47">O46+P46</f>
        <v>0</v>
      </c>
      <c r="R46" s="145"/>
      <c r="S46" s="97">
        <f aca="true" t="shared" si="652" ref="S46:S47">+AN46+BI46+CD46</f>
        <v>0</v>
      </c>
      <c r="T46" s="146">
        <f aca="true" t="shared" si="653" ref="T46:T47">R46+S46</f>
        <v>0</v>
      </c>
      <c r="U46" s="145"/>
      <c r="V46" s="97">
        <f aca="true" t="shared" si="654" ref="V46:V47">+AQ46+BL46+CG46</f>
        <v>0</v>
      </c>
      <c r="W46" s="134">
        <f aca="true" t="shared" si="655" ref="W46:W47">U46+V46</f>
        <v>0</v>
      </c>
      <c r="X46" s="205"/>
      <c r="Y46" s="83"/>
      <c r="Z46" s="182">
        <f aca="true" t="shared" si="656" ref="Z46:Z53">X46+Y46</f>
        <v>0</v>
      </c>
      <c r="AA46" s="166"/>
      <c r="AB46" s="83"/>
      <c r="AC46" s="182">
        <f aca="true" t="shared" si="657" ref="AC46:AC47">AA46+AB46</f>
        <v>0</v>
      </c>
      <c r="AD46" s="191"/>
      <c r="AE46" s="97">
        <f>+Y46+AB46</f>
        <v>0</v>
      </c>
      <c r="AF46" s="167">
        <f aca="true" t="shared" si="658" ref="AF46:AF47">AD46+AE46</f>
        <v>0</v>
      </c>
      <c r="AG46" s="166"/>
      <c r="AH46" s="83"/>
      <c r="AI46" s="182">
        <f aca="true" t="shared" si="659" ref="AI46:AI47">AG46+AH46</f>
        <v>0</v>
      </c>
      <c r="AJ46" s="166"/>
      <c r="AK46" s="83"/>
      <c r="AL46" s="182">
        <f aca="true" t="shared" si="660" ref="AL46:AL47">AJ46+AK46</f>
        <v>0</v>
      </c>
      <c r="AM46" s="166"/>
      <c r="AN46" s="83"/>
      <c r="AO46" s="182">
        <f aca="true" t="shared" si="661" ref="AO46:AO47">AM46+AN46</f>
        <v>0</v>
      </c>
      <c r="AP46" s="191"/>
      <c r="AQ46" s="97">
        <f>+AH46+AK46-AN46</f>
        <v>0</v>
      </c>
      <c r="AR46" s="206">
        <f aca="true" t="shared" si="662" ref="AR46:AR47">AP46+AQ46</f>
        <v>0</v>
      </c>
      <c r="AS46" s="205"/>
      <c r="AT46" s="83"/>
      <c r="AU46" s="182">
        <f aca="true" t="shared" si="663" ref="AU46:AU47">AS46+AT46</f>
        <v>0</v>
      </c>
      <c r="AV46" s="166"/>
      <c r="AW46" s="83"/>
      <c r="AX46" s="182">
        <f aca="true" t="shared" si="664" ref="AX46:AX47">AV46+AW46</f>
        <v>0</v>
      </c>
      <c r="AY46" s="191"/>
      <c r="AZ46" s="97">
        <f>+AT46+AW46</f>
        <v>0</v>
      </c>
      <c r="BA46" s="167">
        <f aca="true" t="shared" si="665" ref="BA46:BA47">AY46+AZ46</f>
        <v>0</v>
      </c>
      <c r="BB46" s="166"/>
      <c r="BC46" s="83"/>
      <c r="BD46" s="182">
        <f aca="true" t="shared" si="666" ref="BD46:BD47">BB46+BC46</f>
        <v>0</v>
      </c>
      <c r="BE46" s="166"/>
      <c r="BF46" s="83"/>
      <c r="BG46" s="182">
        <f aca="true" t="shared" si="667" ref="BG46:BG47">BE46+BF46</f>
        <v>0</v>
      </c>
      <c r="BH46" s="166"/>
      <c r="BI46" s="83"/>
      <c r="BJ46" s="182">
        <f aca="true" t="shared" si="668" ref="BJ46:BJ47">BH46+BI46</f>
        <v>0</v>
      </c>
      <c r="BK46" s="191"/>
      <c r="BL46" s="97">
        <f>+BC46+BF46-BI46</f>
        <v>0</v>
      </c>
      <c r="BM46" s="206">
        <f aca="true" t="shared" si="669" ref="BM46:BM47">BK46+BL46</f>
        <v>0</v>
      </c>
      <c r="BN46" s="205"/>
      <c r="BO46" s="83"/>
      <c r="BP46" s="182">
        <f aca="true" t="shared" si="670" ref="BP46:BP47">BN46+BO46</f>
        <v>0</v>
      </c>
      <c r="BQ46" s="166"/>
      <c r="BR46" s="83"/>
      <c r="BS46" s="182">
        <f aca="true" t="shared" si="671" ref="BS46:BS47">BQ46+BR46</f>
        <v>0</v>
      </c>
      <c r="BT46" s="191"/>
      <c r="BU46" s="97">
        <f>+BO46+BR46</f>
        <v>0</v>
      </c>
      <c r="BV46" s="167">
        <f aca="true" t="shared" si="672" ref="BV46:BV47">BT46+BU46</f>
        <v>0</v>
      </c>
      <c r="BW46" s="166"/>
      <c r="BX46" s="83"/>
      <c r="BY46" s="182">
        <f aca="true" t="shared" si="673" ref="BY46:BY47">BW46+BX46</f>
        <v>0</v>
      </c>
      <c r="BZ46" s="166"/>
      <c r="CA46" s="83"/>
      <c r="CB46" s="182">
        <f aca="true" t="shared" si="674" ref="CB46:CB47">BZ46+CA46</f>
        <v>0</v>
      </c>
      <c r="CC46" s="166"/>
      <c r="CD46" s="83"/>
      <c r="CE46" s="182">
        <f aca="true" t="shared" si="675" ref="CE46:CE47">CC46+CD46</f>
        <v>0</v>
      </c>
      <c r="CF46" s="191"/>
      <c r="CG46" s="97">
        <f>+BX46+CA46-CD46</f>
        <v>0</v>
      </c>
      <c r="CH46" s="206">
        <f aca="true" t="shared" si="676" ref="CH46:CH47">CF46+CG46</f>
        <v>0</v>
      </c>
    </row>
    <row r="47" spans="1:86" ht="15.75" thickBot="1">
      <c r="A47" s="337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ht="15">
      <c r="A48" s="337"/>
      <c r="B48" s="129" t="s">
        <v>50</v>
      </c>
      <c r="C48" s="201">
        <f>C49+C50</f>
        <v>0</v>
      </c>
      <c r="D48" s="142">
        <f aca="true" t="shared" si="677" ref="D48:E48">D49+D50</f>
        <v>0</v>
      </c>
      <c r="E48" s="143">
        <f t="shared" si="677"/>
        <v>0</v>
      </c>
      <c r="F48" s="141">
        <f>F49+F50</f>
        <v>0</v>
      </c>
      <c r="G48" s="142">
        <f aca="true" t="shared" si="678" ref="G48:H48">G49+G50</f>
        <v>0</v>
      </c>
      <c r="H48" s="144">
        <f t="shared" si="678"/>
        <v>0</v>
      </c>
      <c r="I48" s="141">
        <f>I49+I50</f>
        <v>0</v>
      </c>
      <c r="J48" s="142">
        <f aca="true" t="shared" si="679" ref="J48:K48">J49+J50</f>
        <v>0</v>
      </c>
      <c r="K48" s="144">
        <f t="shared" si="679"/>
        <v>0</v>
      </c>
      <c r="L48" s="141">
        <f>L49+L50</f>
        <v>0</v>
      </c>
      <c r="M48" s="142">
        <f aca="true" t="shared" si="680" ref="M48:N48">M49+M50</f>
        <v>0</v>
      </c>
      <c r="N48" s="144">
        <f t="shared" si="680"/>
        <v>0</v>
      </c>
      <c r="O48" s="141">
        <f>O49+O50</f>
        <v>0</v>
      </c>
      <c r="P48" s="142">
        <f aca="true" t="shared" si="681" ref="P48:Q48">P49+P50</f>
        <v>0</v>
      </c>
      <c r="Q48" s="144">
        <f t="shared" si="681"/>
        <v>0</v>
      </c>
      <c r="R48" s="141">
        <f>R49+R50</f>
        <v>0</v>
      </c>
      <c r="S48" s="142">
        <f aca="true" t="shared" si="682" ref="S48:T48">S49+S50</f>
        <v>0</v>
      </c>
      <c r="T48" s="144">
        <f t="shared" si="682"/>
        <v>0</v>
      </c>
      <c r="U48" s="141">
        <f>U49+U50</f>
        <v>0</v>
      </c>
      <c r="V48" s="142">
        <f aca="true" t="shared" si="683" ref="V48:W48">V49+V50</f>
        <v>0</v>
      </c>
      <c r="W48" s="202">
        <f t="shared" si="683"/>
        <v>0</v>
      </c>
      <c r="X48" s="210">
        <f>X49+X50</f>
        <v>0</v>
      </c>
      <c r="Y48" s="172">
        <f aca="true" t="shared" si="684" ref="Y48:Z48">Y49+Y50</f>
        <v>0</v>
      </c>
      <c r="Z48" s="184">
        <f t="shared" si="684"/>
        <v>0</v>
      </c>
      <c r="AA48" s="171">
        <f>AA49+AA50</f>
        <v>0</v>
      </c>
      <c r="AB48" s="172">
        <f aca="true" t="shared" si="685" ref="AB48:AC48">AB49+AB50</f>
        <v>0</v>
      </c>
      <c r="AC48" s="184">
        <f t="shared" si="685"/>
        <v>0</v>
      </c>
      <c r="AD48" s="193">
        <f>AD49+AD50</f>
        <v>0</v>
      </c>
      <c r="AE48" s="173">
        <f aca="true" t="shared" si="686" ref="AE48:AF48">AE49+AE50</f>
        <v>0</v>
      </c>
      <c r="AF48" s="174">
        <f t="shared" si="686"/>
        <v>0</v>
      </c>
      <c r="AG48" s="171">
        <f>AG49+AG50</f>
        <v>0</v>
      </c>
      <c r="AH48" s="172">
        <f aca="true" t="shared" si="687" ref="AH48:AI48">AH49+AH50</f>
        <v>0</v>
      </c>
      <c r="AI48" s="184">
        <f t="shared" si="687"/>
        <v>0</v>
      </c>
      <c r="AJ48" s="171">
        <f>AJ49+AJ50</f>
        <v>0</v>
      </c>
      <c r="AK48" s="172">
        <f aca="true" t="shared" si="688" ref="AK48:AL48">AK49+AK50</f>
        <v>0</v>
      </c>
      <c r="AL48" s="184">
        <f t="shared" si="688"/>
        <v>0</v>
      </c>
      <c r="AM48" s="171">
        <f>AM49+AM50</f>
        <v>0</v>
      </c>
      <c r="AN48" s="172">
        <f aca="true" t="shared" si="689" ref="AN48:AO48">AN49+AN50</f>
        <v>0</v>
      </c>
      <c r="AO48" s="184">
        <f t="shared" si="689"/>
        <v>0</v>
      </c>
      <c r="AP48" s="193">
        <f>AP49+AP50</f>
        <v>0</v>
      </c>
      <c r="AQ48" s="173">
        <f aca="true" t="shared" si="690" ref="AQ48:AR48">AQ49+AQ50</f>
        <v>0</v>
      </c>
      <c r="AR48" s="211">
        <f t="shared" si="690"/>
        <v>0</v>
      </c>
      <c r="AS48" s="210">
        <f>AS49+AS50</f>
        <v>0</v>
      </c>
      <c r="AT48" s="172">
        <f aca="true" t="shared" si="691" ref="AT48:AU48">AT49+AT50</f>
        <v>0</v>
      </c>
      <c r="AU48" s="184">
        <f t="shared" si="691"/>
        <v>0</v>
      </c>
      <c r="AV48" s="171">
        <f>AV49+AV50</f>
        <v>0</v>
      </c>
      <c r="AW48" s="172">
        <f aca="true" t="shared" si="692" ref="AW48:AX48">AW49+AW50</f>
        <v>0</v>
      </c>
      <c r="AX48" s="184">
        <f t="shared" si="692"/>
        <v>0</v>
      </c>
      <c r="AY48" s="193">
        <f>AY49+AY50</f>
        <v>0</v>
      </c>
      <c r="AZ48" s="173">
        <f aca="true" t="shared" si="693" ref="AZ48:BA48">AZ49+AZ50</f>
        <v>0</v>
      </c>
      <c r="BA48" s="174">
        <f t="shared" si="693"/>
        <v>0</v>
      </c>
      <c r="BB48" s="171">
        <f>BB49+BB50</f>
        <v>0</v>
      </c>
      <c r="BC48" s="172">
        <f aca="true" t="shared" si="694" ref="BC48:BD48">BC49+BC50</f>
        <v>0</v>
      </c>
      <c r="BD48" s="184">
        <f t="shared" si="694"/>
        <v>0</v>
      </c>
      <c r="BE48" s="171">
        <f>BE49+BE50</f>
        <v>0</v>
      </c>
      <c r="BF48" s="172">
        <f aca="true" t="shared" si="695" ref="BF48:BG48">BF49+BF50</f>
        <v>0</v>
      </c>
      <c r="BG48" s="184">
        <f t="shared" si="695"/>
        <v>0</v>
      </c>
      <c r="BH48" s="171">
        <f>BH49+BH50</f>
        <v>0</v>
      </c>
      <c r="BI48" s="172">
        <f aca="true" t="shared" si="696" ref="BI48:BJ48">BI49+BI50</f>
        <v>0</v>
      </c>
      <c r="BJ48" s="184">
        <f t="shared" si="696"/>
        <v>0</v>
      </c>
      <c r="BK48" s="193">
        <f>BK49+BK50</f>
        <v>0</v>
      </c>
      <c r="BL48" s="173">
        <f aca="true" t="shared" si="697" ref="BL48:BM48">BL49+BL50</f>
        <v>0</v>
      </c>
      <c r="BM48" s="211">
        <f t="shared" si="697"/>
        <v>0</v>
      </c>
      <c r="BN48" s="210">
        <f>BN49+BN50</f>
        <v>0</v>
      </c>
      <c r="BO48" s="172">
        <f aca="true" t="shared" si="698" ref="BO48:BP48">BO49+BO50</f>
        <v>0</v>
      </c>
      <c r="BP48" s="184">
        <f t="shared" si="698"/>
        <v>0</v>
      </c>
      <c r="BQ48" s="171">
        <f>BQ49+BQ50</f>
        <v>0</v>
      </c>
      <c r="BR48" s="172">
        <f aca="true" t="shared" si="699" ref="BR48:BS48">BR49+BR50</f>
        <v>0</v>
      </c>
      <c r="BS48" s="184">
        <f t="shared" si="699"/>
        <v>0</v>
      </c>
      <c r="BT48" s="193">
        <f>BT49+BT50</f>
        <v>0</v>
      </c>
      <c r="BU48" s="173">
        <f aca="true" t="shared" si="700" ref="BU48:BV48">BU49+BU50</f>
        <v>0</v>
      </c>
      <c r="BV48" s="174">
        <f t="shared" si="700"/>
        <v>0</v>
      </c>
      <c r="BW48" s="171">
        <f>BW49+BW50</f>
        <v>0</v>
      </c>
      <c r="BX48" s="172">
        <f aca="true" t="shared" si="701" ref="BX48:BY48">BX49+BX50</f>
        <v>0</v>
      </c>
      <c r="BY48" s="184">
        <f t="shared" si="701"/>
        <v>0</v>
      </c>
      <c r="BZ48" s="171">
        <f>BZ49+BZ50</f>
        <v>0</v>
      </c>
      <c r="CA48" s="172">
        <f aca="true" t="shared" si="702" ref="CA48:CB48">CA49+CA50</f>
        <v>0</v>
      </c>
      <c r="CB48" s="184">
        <f t="shared" si="702"/>
        <v>0</v>
      </c>
      <c r="CC48" s="171">
        <f>CC49+CC50</f>
        <v>0</v>
      </c>
      <c r="CD48" s="172">
        <f aca="true" t="shared" si="703" ref="CD48:CE48">CD49+CD50</f>
        <v>0</v>
      </c>
      <c r="CE48" s="184">
        <f t="shared" si="703"/>
        <v>0</v>
      </c>
      <c r="CF48" s="193">
        <f>CF49+CF50</f>
        <v>0</v>
      </c>
      <c r="CG48" s="173">
        <f aca="true" t="shared" si="704" ref="CG48:CH48">CG49+CG50</f>
        <v>0</v>
      </c>
      <c r="CH48" s="211">
        <f t="shared" si="704"/>
        <v>0</v>
      </c>
    </row>
    <row r="49" spans="1:86" ht="15">
      <c r="A49" s="337"/>
      <c r="B49" s="121" t="s">
        <v>6</v>
      </c>
      <c r="C49" s="133"/>
      <c r="D49" s="97">
        <f aca="true" t="shared" si="705" ref="D49:D50">+Y49+AT49+BO49</f>
        <v>0</v>
      </c>
      <c r="E49" s="112">
        <f aca="true" t="shared" si="706" ref="E49:E50">C49+D49</f>
        <v>0</v>
      </c>
      <c r="F49" s="145"/>
      <c r="G49" s="97">
        <f aca="true" t="shared" si="707" ref="G49:G50">+AB49+AW49+BR49</f>
        <v>0</v>
      </c>
      <c r="H49" s="146">
        <f aca="true" t="shared" si="708" ref="H49:H50">F49+G49</f>
        <v>0</v>
      </c>
      <c r="I49" s="145"/>
      <c r="J49" s="97">
        <f aca="true" t="shared" si="709" ref="J49:J50">+AE49+AZ49+BU49</f>
        <v>0</v>
      </c>
      <c r="K49" s="146">
        <f aca="true" t="shared" si="710" ref="K49:K50">I49+J49</f>
        <v>0</v>
      </c>
      <c r="L49" s="145"/>
      <c r="M49" s="97">
        <f aca="true" t="shared" si="711" ref="M49:M50">+AH49+BC49+BX49</f>
        <v>0</v>
      </c>
      <c r="N49" s="146">
        <f aca="true" t="shared" si="712" ref="N49:N50">L49+M49</f>
        <v>0</v>
      </c>
      <c r="O49" s="145"/>
      <c r="P49" s="97">
        <f aca="true" t="shared" si="713" ref="P49:P50">+AK49+BF49+CA49</f>
        <v>0</v>
      </c>
      <c r="Q49" s="146">
        <f aca="true" t="shared" si="714" ref="Q49:Q50">O49+P49</f>
        <v>0</v>
      </c>
      <c r="R49" s="145"/>
      <c r="S49" s="97">
        <f aca="true" t="shared" si="715" ref="S49:S50">+AN49+BI49+CD49</f>
        <v>0</v>
      </c>
      <c r="T49" s="146">
        <f aca="true" t="shared" si="716" ref="T49:T50">R49+S49</f>
        <v>0</v>
      </c>
      <c r="U49" s="145"/>
      <c r="V49" s="97">
        <f aca="true" t="shared" si="717" ref="V49:V50">+AQ49+BL49+CG49</f>
        <v>0</v>
      </c>
      <c r="W49" s="134">
        <f aca="true" t="shared" si="718" ref="W49:W50">U49+V49</f>
        <v>0</v>
      </c>
      <c r="X49" s="205"/>
      <c r="Y49" s="83"/>
      <c r="Z49" s="182">
        <f aca="true" t="shared" si="719" ref="Z49:Z50">X49+Y49</f>
        <v>0</v>
      </c>
      <c r="AA49" s="166"/>
      <c r="AB49" s="83"/>
      <c r="AC49" s="182">
        <f aca="true" t="shared" si="720" ref="AC49:AC50">AA49+AB49</f>
        <v>0</v>
      </c>
      <c r="AD49" s="191"/>
      <c r="AE49" s="97">
        <f>+Y49+AB49</f>
        <v>0</v>
      </c>
      <c r="AF49" s="167">
        <f aca="true" t="shared" si="721" ref="AF49:AF50">AD49+AE49</f>
        <v>0</v>
      </c>
      <c r="AG49" s="166"/>
      <c r="AH49" s="83"/>
      <c r="AI49" s="182">
        <f aca="true" t="shared" si="722" ref="AI49:AI50">AG49+AH49</f>
        <v>0</v>
      </c>
      <c r="AJ49" s="166"/>
      <c r="AK49" s="83"/>
      <c r="AL49" s="182">
        <f aca="true" t="shared" si="723" ref="AL49:AL50">AJ49+AK49</f>
        <v>0</v>
      </c>
      <c r="AM49" s="166"/>
      <c r="AN49" s="83"/>
      <c r="AO49" s="182">
        <f aca="true" t="shared" si="724" ref="AO49:AO50">AM49+AN49</f>
        <v>0</v>
      </c>
      <c r="AP49" s="191"/>
      <c r="AQ49" s="97">
        <f>+AH49+AK49-AN49</f>
        <v>0</v>
      </c>
      <c r="AR49" s="206">
        <f aca="true" t="shared" si="725" ref="AR49:AR50">AP49+AQ49</f>
        <v>0</v>
      </c>
      <c r="AS49" s="205"/>
      <c r="AT49" s="83"/>
      <c r="AU49" s="182">
        <f aca="true" t="shared" si="726" ref="AU49:AU50">AS49+AT49</f>
        <v>0</v>
      </c>
      <c r="AV49" s="166"/>
      <c r="AW49" s="83"/>
      <c r="AX49" s="182">
        <f aca="true" t="shared" si="727" ref="AX49:AX50">AV49+AW49</f>
        <v>0</v>
      </c>
      <c r="AY49" s="191"/>
      <c r="AZ49" s="97">
        <f>+AT49+AW49</f>
        <v>0</v>
      </c>
      <c r="BA49" s="167">
        <f aca="true" t="shared" si="728" ref="BA49:BA50">AY49+AZ49</f>
        <v>0</v>
      </c>
      <c r="BB49" s="166"/>
      <c r="BC49" s="83"/>
      <c r="BD49" s="182">
        <f aca="true" t="shared" si="729" ref="BD49:BD50">BB49+BC49</f>
        <v>0</v>
      </c>
      <c r="BE49" s="166"/>
      <c r="BF49" s="83"/>
      <c r="BG49" s="182">
        <f aca="true" t="shared" si="730" ref="BG49:BG50">BE49+BF49</f>
        <v>0</v>
      </c>
      <c r="BH49" s="166"/>
      <c r="BI49" s="83"/>
      <c r="BJ49" s="182">
        <f aca="true" t="shared" si="731" ref="BJ49:BJ50">BH49+BI49</f>
        <v>0</v>
      </c>
      <c r="BK49" s="191"/>
      <c r="BL49" s="97">
        <f>+BC49+BF49-BI49</f>
        <v>0</v>
      </c>
      <c r="BM49" s="206">
        <f aca="true" t="shared" si="732" ref="BM49:BM50">BK49+BL49</f>
        <v>0</v>
      </c>
      <c r="BN49" s="205"/>
      <c r="BO49" s="83"/>
      <c r="BP49" s="182">
        <f aca="true" t="shared" si="733" ref="BP49:BP50">BN49+BO49</f>
        <v>0</v>
      </c>
      <c r="BQ49" s="166"/>
      <c r="BR49" s="83"/>
      <c r="BS49" s="182">
        <f aca="true" t="shared" si="734" ref="BS49:BS50">BQ49+BR49</f>
        <v>0</v>
      </c>
      <c r="BT49" s="191"/>
      <c r="BU49" s="97">
        <f>+BO49+BR49</f>
        <v>0</v>
      </c>
      <c r="BV49" s="167">
        <f aca="true" t="shared" si="735" ref="BV49:BV50">BT49+BU49</f>
        <v>0</v>
      </c>
      <c r="BW49" s="166"/>
      <c r="BX49" s="83"/>
      <c r="BY49" s="182">
        <f aca="true" t="shared" si="736" ref="BY49:BY50">BW49+BX49</f>
        <v>0</v>
      </c>
      <c r="BZ49" s="166"/>
      <c r="CA49" s="83"/>
      <c r="CB49" s="182">
        <f aca="true" t="shared" si="737" ref="CB49:CB50">BZ49+CA49</f>
        <v>0</v>
      </c>
      <c r="CC49" s="166"/>
      <c r="CD49" s="83"/>
      <c r="CE49" s="182">
        <f aca="true" t="shared" si="738" ref="CE49:CE50">CC49+CD49</f>
        <v>0</v>
      </c>
      <c r="CF49" s="191"/>
      <c r="CG49" s="97">
        <f>+BX49+CA49-CD49</f>
        <v>0</v>
      </c>
      <c r="CH49" s="206">
        <f aca="true" t="shared" si="739" ref="CH49:CH50">CF49+CG49</f>
        <v>0</v>
      </c>
    </row>
    <row r="50" spans="1:86" ht="15.75" thickBot="1">
      <c r="A50" s="337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customHeight="1" hidden="1">
      <c r="A51" s="337"/>
      <c r="B51" s="125" t="s">
        <v>51</v>
      </c>
      <c r="C51" s="131">
        <f>C52+C53</f>
        <v>0</v>
      </c>
      <c r="D51" s="115">
        <f aca="true" t="shared" si="740" ref="D51:E51">D52+D53</f>
        <v>0</v>
      </c>
      <c r="E51" s="116">
        <f t="shared" si="740"/>
        <v>0</v>
      </c>
      <c r="F51" s="155">
        <f>F52+F53</f>
        <v>0</v>
      </c>
      <c r="G51" s="115">
        <f aca="true" t="shared" si="741" ref="G51:H51">G52+G53</f>
        <v>0</v>
      </c>
      <c r="H51" s="156">
        <f t="shared" si="741"/>
        <v>0</v>
      </c>
      <c r="I51" s="155">
        <f>I52+I53</f>
        <v>0</v>
      </c>
      <c r="J51" s="115">
        <f aca="true" t="shared" si="742" ref="J51:K51">J52+J53</f>
        <v>0</v>
      </c>
      <c r="K51" s="156">
        <f t="shared" si="742"/>
        <v>0</v>
      </c>
      <c r="L51" s="155">
        <f>L52+L53</f>
        <v>0</v>
      </c>
      <c r="M51" s="115">
        <f aca="true" t="shared" si="743" ref="M51:N51">M52+M53</f>
        <v>0</v>
      </c>
      <c r="N51" s="156">
        <f t="shared" si="743"/>
        <v>0</v>
      </c>
      <c r="O51" s="155">
        <f>O52+O53</f>
        <v>0</v>
      </c>
      <c r="P51" s="115">
        <f aca="true" t="shared" si="744" ref="P51:Q51">P52+P53</f>
        <v>0</v>
      </c>
      <c r="Q51" s="156">
        <f t="shared" si="744"/>
        <v>0</v>
      </c>
      <c r="R51" s="155">
        <f>R52+R53</f>
        <v>0</v>
      </c>
      <c r="S51" s="115">
        <f aca="true" t="shared" si="745" ref="S51:T51">S52+S53</f>
        <v>0</v>
      </c>
      <c r="T51" s="156">
        <f t="shared" si="745"/>
        <v>0</v>
      </c>
      <c r="U51" s="155">
        <f>U52+U53</f>
        <v>0</v>
      </c>
      <c r="V51" s="115">
        <f aca="true" t="shared" si="746" ref="V51:W51">V52+V53</f>
        <v>0</v>
      </c>
      <c r="W51" s="132">
        <f t="shared" si="746"/>
        <v>0</v>
      </c>
      <c r="X51" s="212">
        <f>X52+X53</f>
        <v>0</v>
      </c>
      <c r="Y51" s="38">
        <f aca="true" t="shared" si="747" ref="Y51:Z51">Y52+Y53</f>
        <v>0</v>
      </c>
      <c r="Z51" s="186">
        <f t="shared" si="747"/>
        <v>0</v>
      </c>
      <c r="AA51" s="185">
        <f>AA52+AA53</f>
        <v>0</v>
      </c>
      <c r="AB51" s="38">
        <f aca="true" t="shared" si="748" ref="AB51:AC51">AB52+AB53</f>
        <v>0</v>
      </c>
      <c r="AC51" s="186">
        <f t="shared" si="748"/>
        <v>0</v>
      </c>
      <c r="AD51" s="194">
        <f>AD52+AD53</f>
        <v>0</v>
      </c>
      <c r="AE51" s="99">
        <f aca="true" t="shared" si="749" ref="AE51:AF51">AE52+AE53</f>
        <v>0</v>
      </c>
      <c r="AF51" s="195">
        <f t="shared" si="749"/>
        <v>0</v>
      </c>
      <c r="AG51" s="185">
        <f>AG52+AG53</f>
        <v>0</v>
      </c>
      <c r="AH51" s="38">
        <f aca="true" t="shared" si="750" ref="AH51:AI51">AH52+AH53</f>
        <v>0</v>
      </c>
      <c r="AI51" s="186">
        <f t="shared" si="750"/>
        <v>0</v>
      </c>
      <c r="AJ51" s="185">
        <f>AJ52+AJ53</f>
        <v>0</v>
      </c>
      <c r="AK51" s="38">
        <f aca="true" t="shared" si="751" ref="AK51:AL51">AK52+AK53</f>
        <v>0</v>
      </c>
      <c r="AL51" s="186">
        <f t="shared" si="751"/>
        <v>0</v>
      </c>
      <c r="AM51" s="185">
        <f>AM52+AM53</f>
        <v>0</v>
      </c>
      <c r="AN51" s="38">
        <f aca="true" t="shared" si="752" ref="AN51:AO51">AN52+AN53</f>
        <v>0</v>
      </c>
      <c r="AO51" s="186">
        <f t="shared" si="752"/>
        <v>0</v>
      </c>
      <c r="AP51" s="194">
        <f>AP52+AP53</f>
        <v>0</v>
      </c>
      <c r="AQ51" s="99">
        <f aca="true" t="shared" si="753" ref="AQ51:AR51">AQ52+AQ53</f>
        <v>0</v>
      </c>
      <c r="AR51" s="213">
        <f t="shared" si="753"/>
        <v>0</v>
      </c>
      <c r="AS51" s="212">
        <f>AS52+AS53</f>
        <v>0</v>
      </c>
      <c r="AT51" s="38">
        <f aca="true" t="shared" si="754" ref="AT51:AU51">AT52+AT53</f>
        <v>0</v>
      </c>
      <c r="AU51" s="186">
        <f t="shared" si="754"/>
        <v>0</v>
      </c>
      <c r="AV51" s="185">
        <f>AV52+AV53</f>
        <v>0</v>
      </c>
      <c r="AW51" s="38">
        <f aca="true" t="shared" si="755" ref="AW51:AX51">AW52+AW53</f>
        <v>0</v>
      </c>
      <c r="AX51" s="186">
        <f t="shared" si="755"/>
        <v>0</v>
      </c>
      <c r="AY51" s="194">
        <f>AY52+AY53</f>
        <v>0</v>
      </c>
      <c r="AZ51" s="99">
        <f aca="true" t="shared" si="756" ref="AZ51:BA51">AZ52+AZ53</f>
        <v>0</v>
      </c>
      <c r="BA51" s="195">
        <f t="shared" si="756"/>
        <v>0</v>
      </c>
      <c r="BB51" s="185">
        <f>BB52+BB53</f>
        <v>0</v>
      </c>
      <c r="BC51" s="38">
        <f aca="true" t="shared" si="757" ref="BC51:BD51">BC52+BC53</f>
        <v>0</v>
      </c>
      <c r="BD51" s="186">
        <f t="shared" si="757"/>
        <v>0</v>
      </c>
      <c r="BE51" s="185">
        <f>BE52+BE53</f>
        <v>0</v>
      </c>
      <c r="BF51" s="38">
        <f aca="true" t="shared" si="758" ref="BF51:BG51">BF52+BF53</f>
        <v>0</v>
      </c>
      <c r="BG51" s="186">
        <f t="shared" si="758"/>
        <v>0</v>
      </c>
      <c r="BH51" s="185">
        <f>BH52+BH53</f>
        <v>0</v>
      </c>
      <c r="BI51" s="38">
        <f aca="true" t="shared" si="759" ref="BI51:BJ51">BI52+BI53</f>
        <v>0</v>
      </c>
      <c r="BJ51" s="186">
        <f t="shared" si="759"/>
        <v>0</v>
      </c>
      <c r="BK51" s="194">
        <f>BK52+BK53</f>
        <v>0</v>
      </c>
      <c r="BL51" s="99">
        <f aca="true" t="shared" si="760" ref="BL51:BM51">BL52+BL53</f>
        <v>0</v>
      </c>
      <c r="BM51" s="213">
        <f t="shared" si="760"/>
        <v>0</v>
      </c>
      <c r="BN51" s="212">
        <f>BN52+BN53</f>
        <v>0</v>
      </c>
      <c r="BO51" s="38">
        <f aca="true" t="shared" si="761" ref="BO51:BP51">BO52+BO53</f>
        <v>0</v>
      </c>
      <c r="BP51" s="186">
        <f t="shared" si="761"/>
        <v>0</v>
      </c>
      <c r="BQ51" s="185">
        <f>BQ52+BQ53</f>
        <v>0</v>
      </c>
      <c r="BR51" s="38">
        <f aca="true" t="shared" si="762" ref="BR51:BS51">BR52+BR53</f>
        <v>0</v>
      </c>
      <c r="BS51" s="186">
        <f t="shared" si="762"/>
        <v>0</v>
      </c>
      <c r="BT51" s="194">
        <f>BT52+BT53</f>
        <v>0</v>
      </c>
      <c r="BU51" s="99">
        <f aca="true" t="shared" si="763" ref="BU51:BV51">BU52+BU53</f>
        <v>0</v>
      </c>
      <c r="BV51" s="195">
        <f t="shared" si="763"/>
        <v>0</v>
      </c>
      <c r="BW51" s="185">
        <f>BW52+BW53</f>
        <v>0</v>
      </c>
      <c r="BX51" s="38">
        <f aca="true" t="shared" si="764" ref="BX51:BY51">BX52+BX53</f>
        <v>0</v>
      </c>
      <c r="BY51" s="186">
        <f t="shared" si="764"/>
        <v>0</v>
      </c>
      <c r="BZ51" s="185">
        <f>BZ52+BZ53</f>
        <v>0</v>
      </c>
      <c r="CA51" s="38">
        <f aca="true" t="shared" si="765" ref="CA51:CB51">CA52+CA53</f>
        <v>0</v>
      </c>
      <c r="CB51" s="186">
        <f t="shared" si="765"/>
        <v>0</v>
      </c>
      <c r="CC51" s="185">
        <f>CC52+CC53</f>
        <v>0</v>
      </c>
      <c r="CD51" s="38">
        <f aca="true" t="shared" si="766" ref="CD51:CE51">CD52+CD53</f>
        <v>0</v>
      </c>
      <c r="CE51" s="186">
        <f t="shared" si="766"/>
        <v>0</v>
      </c>
      <c r="CF51" s="194">
        <f>CF52+CF53</f>
        <v>0</v>
      </c>
      <c r="CG51" s="99">
        <f aca="true" t="shared" si="767" ref="CG51:CH51">CG52+CG53</f>
        <v>0</v>
      </c>
      <c r="CH51" s="213">
        <f t="shared" si="767"/>
        <v>0</v>
      </c>
    </row>
    <row r="52" spans="1:86" ht="13.9" customHeight="1" hidden="1">
      <c r="A52" s="337"/>
      <c r="B52" s="121" t="s">
        <v>6</v>
      </c>
      <c r="C52" s="133"/>
      <c r="D52" s="111"/>
      <c r="E52" s="112">
        <f aca="true" t="shared" si="768" ref="E52:E53">C52+D52</f>
        <v>0</v>
      </c>
      <c r="F52" s="145"/>
      <c r="G52" s="111"/>
      <c r="H52" s="146">
        <f aca="true" t="shared" si="769" ref="H52:H53">F52+G52</f>
        <v>0</v>
      </c>
      <c r="I52" s="145"/>
      <c r="J52" s="111">
        <f>+D52+G52</f>
        <v>0</v>
      </c>
      <c r="K52" s="146">
        <f aca="true" t="shared" si="770" ref="K52:K53">I52+J52</f>
        <v>0</v>
      </c>
      <c r="L52" s="145"/>
      <c r="M52" s="111"/>
      <c r="N52" s="146">
        <f aca="true" t="shared" si="771" ref="N52:N53">L52+M52</f>
        <v>0</v>
      </c>
      <c r="O52" s="145"/>
      <c r="P52" s="111"/>
      <c r="Q52" s="146">
        <f aca="true" t="shared" si="772" ref="Q52:Q53">O52+P52</f>
        <v>0</v>
      </c>
      <c r="R52" s="145"/>
      <c r="S52" s="111"/>
      <c r="T52" s="146">
        <f aca="true" t="shared" si="773" ref="T52:T53">R52+S52</f>
        <v>0</v>
      </c>
      <c r="U52" s="145"/>
      <c r="V52" s="111">
        <f>+M52+P52</f>
        <v>0</v>
      </c>
      <c r="W52" s="134">
        <f aca="true" t="shared" si="774" ref="W52:W53">U52+V52</f>
        <v>0</v>
      </c>
      <c r="X52" s="205"/>
      <c r="Y52" s="83"/>
      <c r="Z52" s="182">
        <f t="shared" si="656"/>
        <v>0</v>
      </c>
      <c r="AA52" s="166"/>
      <c r="AB52" s="83"/>
      <c r="AC52" s="182">
        <f aca="true" t="shared" si="775" ref="AC52:AC53">AA52+AB52</f>
        <v>0</v>
      </c>
      <c r="AD52" s="191"/>
      <c r="AE52" s="97">
        <f>+Y52+AB52</f>
        <v>0</v>
      </c>
      <c r="AF52" s="167">
        <f aca="true" t="shared" si="776" ref="AF52:AF53">AD52+AE52</f>
        <v>0</v>
      </c>
      <c r="AG52" s="166"/>
      <c r="AH52" s="83"/>
      <c r="AI52" s="182">
        <f aca="true" t="shared" si="777" ref="AI52:AI53">AG52+AH52</f>
        <v>0</v>
      </c>
      <c r="AJ52" s="166"/>
      <c r="AK52" s="83"/>
      <c r="AL52" s="182">
        <f aca="true" t="shared" si="778" ref="AL52:AL53">AJ52+AK52</f>
        <v>0</v>
      </c>
      <c r="AM52" s="166"/>
      <c r="AN52" s="83"/>
      <c r="AO52" s="182">
        <f aca="true" t="shared" si="779" ref="AO52:AO53">AM52+AN52</f>
        <v>0</v>
      </c>
      <c r="AP52" s="191"/>
      <c r="AQ52" s="97">
        <f>+AH52+AK52</f>
        <v>0</v>
      </c>
      <c r="AR52" s="206">
        <f aca="true" t="shared" si="780" ref="AR52:AR53">AP52+AQ52</f>
        <v>0</v>
      </c>
      <c r="AS52" s="205"/>
      <c r="AT52" s="83"/>
      <c r="AU52" s="182">
        <f aca="true" t="shared" si="781" ref="AU52:AU53">AS52+AT52</f>
        <v>0</v>
      </c>
      <c r="AV52" s="166"/>
      <c r="AW52" s="83"/>
      <c r="AX52" s="182">
        <f aca="true" t="shared" si="782" ref="AX52:AX53">AV52+AW52</f>
        <v>0</v>
      </c>
      <c r="AY52" s="191"/>
      <c r="AZ52" s="97">
        <f>+AT52+AW52</f>
        <v>0</v>
      </c>
      <c r="BA52" s="167">
        <f aca="true" t="shared" si="783" ref="BA52:BA53">AY52+AZ52</f>
        <v>0</v>
      </c>
      <c r="BB52" s="166"/>
      <c r="BC52" s="83"/>
      <c r="BD52" s="182">
        <f aca="true" t="shared" si="784" ref="BD52:BD53">BB52+BC52</f>
        <v>0</v>
      </c>
      <c r="BE52" s="166"/>
      <c r="BF52" s="83"/>
      <c r="BG52" s="182">
        <f aca="true" t="shared" si="785" ref="BG52:BG53">BE52+BF52</f>
        <v>0</v>
      </c>
      <c r="BH52" s="166"/>
      <c r="BI52" s="83"/>
      <c r="BJ52" s="182">
        <f aca="true" t="shared" si="786" ref="BJ52:BJ53">BH52+BI52</f>
        <v>0</v>
      </c>
      <c r="BK52" s="191"/>
      <c r="BL52" s="97">
        <f>+BC52+BF52</f>
        <v>0</v>
      </c>
      <c r="BM52" s="206">
        <f aca="true" t="shared" si="787" ref="BM52:BM53">BK52+BL52</f>
        <v>0</v>
      </c>
      <c r="BN52" s="205"/>
      <c r="BO52" s="83"/>
      <c r="BP52" s="182">
        <f aca="true" t="shared" si="788" ref="BP52:BP53">BN52+BO52</f>
        <v>0</v>
      </c>
      <c r="BQ52" s="166"/>
      <c r="BR52" s="83"/>
      <c r="BS52" s="182">
        <f aca="true" t="shared" si="789" ref="BS52:BS53">BQ52+BR52</f>
        <v>0</v>
      </c>
      <c r="BT52" s="191"/>
      <c r="BU52" s="97">
        <f>+BO52+BR52</f>
        <v>0</v>
      </c>
      <c r="BV52" s="167">
        <f aca="true" t="shared" si="790" ref="BV52:BV53">BT52+BU52</f>
        <v>0</v>
      </c>
      <c r="BW52" s="166"/>
      <c r="BX52" s="83"/>
      <c r="BY52" s="182">
        <f aca="true" t="shared" si="791" ref="BY52:BY53">BW52+BX52</f>
        <v>0</v>
      </c>
      <c r="BZ52" s="166"/>
      <c r="CA52" s="83"/>
      <c r="CB52" s="182">
        <f aca="true" t="shared" si="792" ref="CB52:CB53">BZ52+CA52</f>
        <v>0</v>
      </c>
      <c r="CC52" s="166"/>
      <c r="CD52" s="83"/>
      <c r="CE52" s="182">
        <f aca="true" t="shared" si="793" ref="CE52:CE53">CC52+CD52</f>
        <v>0</v>
      </c>
      <c r="CF52" s="191"/>
      <c r="CG52" s="97">
        <f>+BX52+CA52</f>
        <v>0</v>
      </c>
      <c r="CH52" s="206">
        <f aca="true" t="shared" si="794" ref="CH52:CH53">CF52+CG52</f>
        <v>0</v>
      </c>
    </row>
    <row r="53" spans="1:86" ht="14.45" customHeight="1" hidden="1" thickBot="1">
      <c r="A53" s="338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>
      <c r="A54" s="40">
        <v>8</v>
      </c>
      <c r="B54" s="130" t="s">
        <v>12</v>
      </c>
      <c r="C54" s="138">
        <f aca="true" t="shared" si="795" ref="C54:AH54">C9+C13+C16+C32+C35+C38+C41</f>
        <v>187</v>
      </c>
      <c r="D54" s="117">
        <f t="shared" si="795"/>
        <v>54</v>
      </c>
      <c r="E54" s="118">
        <f t="shared" si="795"/>
        <v>241</v>
      </c>
      <c r="F54" s="158">
        <f t="shared" si="795"/>
        <v>10</v>
      </c>
      <c r="G54" s="117">
        <f t="shared" si="795"/>
        <v>8</v>
      </c>
      <c r="H54" s="159">
        <f t="shared" si="795"/>
        <v>18</v>
      </c>
      <c r="I54" s="158">
        <f t="shared" si="795"/>
        <v>197</v>
      </c>
      <c r="J54" s="117">
        <f t="shared" si="795"/>
        <v>62</v>
      </c>
      <c r="K54" s="159">
        <f t="shared" si="795"/>
        <v>259</v>
      </c>
      <c r="L54" s="160">
        <f t="shared" si="795"/>
        <v>215</v>
      </c>
      <c r="M54" s="119">
        <f t="shared" si="795"/>
        <v>48</v>
      </c>
      <c r="N54" s="161">
        <f t="shared" si="795"/>
        <v>263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215</v>
      </c>
      <c r="V54" s="117">
        <f t="shared" si="795"/>
        <v>48</v>
      </c>
      <c r="W54" s="139">
        <f t="shared" si="795"/>
        <v>263</v>
      </c>
      <c r="X54" s="216">
        <f t="shared" si="795"/>
        <v>187</v>
      </c>
      <c r="Y54" s="177">
        <f t="shared" si="795"/>
        <v>54</v>
      </c>
      <c r="Z54" s="189">
        <f t="shared" si="795"/>
        <v>241</v>
      </c>
      <c r="AA54" s="176">
        <f t="shared" si="795"/>
        <v>10</v>
      </c>
      <c r="AB54" s="177">
        <f t="shared" si="795"/>
        <v>8</v>
      </c>
      <c r="AC54" s="189">
        <f t="shared" si="795"/>
        <v>18</v>
      </c>
      <c r="AD54" s="198">
        <f t="shared" si="795"/>
        <v>197</v>
      </c>
      <c r="AE54" s="178">
        <f t="shared" si="795"/>
        <v>62</v>
      </c>
      <c r="AF54" s="179">
        <f t="shared" si="795"/>
        <v>259</v>
      </c>
      <c r="AG54" s="176">
        <f t="shared" si="795"/>
        <v>215</v>
      </c>
      <c r="AH54" s="177">
        <f t="shared" si="795"/>
        <v>48</v>
      </c>
      <c r="AI54" s="189">
        <f aca="true" t="shared" si="796" ref="AI54:BN54">AI9+AI13+AI16+AI32+AI35+AI38+AI41</f>
        <v>263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215</v>
      </c>
      <c r="AQ54" s="178">
        <f t="shared" si="796"/>
        <v>48</v>
      </c>
      <c r="AR54" s="217">
        <f t="shared" si="796"/>
        <v>263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aca="true" t="shared" si="797" ref="BO54:CH54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ht="15">
      <c r="A55" s="42"/>
      <c r="B55" s="121" t="s">
        <v>5</v>
      </c>
      <c r="C55" s="133"/>
      <c r="D55" s="111">
        <f>D10+D36</f>
        <v>3</v>
      </c>
      <c r="E55" s="112">
        <f>SUM(C55:D55)</f>
        <v>3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3</v>
      </c>
      <c r="K55" s="146">
        <f>SUM(I55:J55)</f>
        <v>3</v>
      </c>
      <c r="L55" s="145"/>
      <c r="M55" s="111">
        <f>M10+M36</f>
        <v>3</v>
      </c>
      <c r="N55" s="146">
        <f>SUM(L55:M55)</f>
        <v>3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3</v>
      </c>
      <c r="W55" s="134">
        <f>SUM(U55:V55)</f>
        <v>3</v>
      </c>
      <c r="X55" s="205"/>
      <c r="Y55" s="2">
        <f>Y10+Y36</f>
        <v>3</v>
      </c>
      <c r="Z55" s="182">
        <f>SUM(X55:Y55)</f>
        <v>3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3</v>
      </c>
      <c r="AF55" s="167">
        <f>SUM(AD55:AE55)</f>
        <v>3</v>
      </c>
      <c r="AG55" s="166"/>
      <c r="AH55" s="2">
        <f>AH10+AH36</f>
        <v>3</v>
      </c>
      <c r="AI55" s="182">
        <f>SUM(AG55:AH55)</f>
        <v>3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3</v>
      </c>
      <c r="AR55" s="206">
        <f>SUM(AP55:AQ55)</f>
        <v>3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ht="15">
      <c r="A56" s="42"/>
      <c r="B56" s="121" t="s">
        <v>6</v>
      </c>
      <c r="C56" s="133"/>
      <c r="D56" s="111">
        <f>D11+D14+D18+D21+D24+D27+D30+D33+D39+D43+D46+D49+D52</f>
        <v>12</v>
      </c>
      <c r="E56" s="112">
        <f aca="true" t="shared" si="798" ref="E56:E57">SUM(C56:D56)</f>
        <v>12</v>
      </c>
      <c r="F56" s="145"/>
      <c r="G56" s="111">
        <f>G11+G14+G18+G21+G24+G27+G30+G33+G39+G43+G46+G49+G52</f>
        <v>0</v>
      </c>
      <c r="H56" s="146">
        <f aca="true" t="shared" si="799" ref="H56:H57">SUM(F56:G56)</f>
        <v>0</v>
      </c>
      <c r="I56" s="145"/>
      <c r="J56" s="111">
        <f>J11+J14+J18+J21+J24+J27+J30+J33+J39+J43+J46+J49+J52</f>
        <v>12</v>
      </c>
      <c r="K56" s="146">
        <f aca="true" t="shared" si="800" ref="K56:K57">SUM(I56:J56)</f>
        <v>12</v>
      </c>
      <c r="L56" s="145"/>
      <c r="M56" s="111">
        <f>M11+M14+M18+M21+M24+M27+M30+M33+M39+M43+M46+M49+M52</f>
        <v>12</v>
      </c>
      <c r="N56" s="146">
        <f aca="true" t="shared" si="801" ref="N56:N57">SUM(L56:M56)</f>
        <v>12</v>
      </c>
      <c r="O56" s="145"/>
      <c r="P56" s="111">
        <f>P11+P14+P18+P21+P24+P27+P30+P33+P39+P43+P46+P49+P52</f>
        <v>0</v>
      </c>
      <c r="Q56" s="146">
        <f aca="true" t="shared" si="802" ref="Q56:Q57">SUM(O56:P56)</f>
        <v>0</v>
      </c>
      <c r="R56" s="145"/>
      <c r="S56" s="111">
        <f>S11+S14+S18+S21+S24+S27+S30+S33+S39+S43+S46+S49+S52</f>
        <v>0</v>
      </c>
      <c r="T56" s="146">
        <f aca="true" t="shared" si="803" ref="T56:T57">SUM(R56:S56)</f>
        <v>0</v>
      </c>
      <c r="U56" s="145"/>
      <c r="V56" s="111">
        <f>V11+V14+V18+V21+V24+V27+V30+V33+V39+V43+V46+V49+V52</f>
        <v>12</v>
      </c>
      <c r="W56" s="134">
        <f aca="true" t="shared" si="804" ref="W56:W57">SUM(U56:V56)</f>
        <v>12</v>
      </c>
      <c r="X56" s="205"/>
      <c r="Y56" s="2">
        <f>Y11+Y14+Y18+Y21+Y24+Y27+Y30+Y33+Y39+Y43+Y46+Y49+Y52</f>
        <v>12</v>
      </c>
      <c r="Z56" s="182">
        <f aca="true" t="shared" si="805" ref="Z56:Z57">SUM(X56:Y56)</f>
        <v>12</v>
      </c>
      <c r="AA56" s="166"/>
      <c r="AB56" s="2">
        <f>AB11+AB14+AB18+AB21+AB24+AB27+AB30+AB33+AB39+AB43+AB46+AB49+AB52</f>
        <v>0</v>
      </c>
      <c r="AC56" s="182">
        <f aca="true" t="shared" si="806" ref="AC56:AC57">SUM(AA56:AB56)</f>
        <v>0</v>
      </c>
      <c r="AD56" s="191"/>
      <c r="AE56" s="97">
        <f>AE11+AE14+AE18+AE21+AE24+AE27+AE30+AE33+AE39+AE43+AE46+AE49+AE52</f>
        <v>12</v>
      </c>
      <c r="AF56" s="167">
        <f aca="true" t="shared" si="807" ref="AF56:AF57">SUM(AD56:AE56)</f>
        <v>12</v>
      </c>
      <c r="AG56" s="166"/>
      <c r="AH56" s="2">
        <f>AH11+AH14+AH18+AH21+AH24+AH27+AH30+AH33+AH39+AH43+AH46+AH49+AH52</f>
        <v>12</v>
      </c>
      <c r="AI56" s="182">
        <f aca="true" t="shared" si="808" ref="AI56:AI57">SUM(AG56:AH56)</f>
        <v>12</v>
      </c>
      <c r="AJ56" s="166"/>
      <c r="AK56" s="2">
        <f>AK11+AK14+AK18+AK21+AK24+AK27+AK30+AK33+AK39+AK43+AK46+AK49+AK52</f>
        <v>0</v>
      </c>
      <c r="AL56" s="182">
        <f aca="true" t="shared" si="809" ref="AL56:AL57">SUM(AJ56:AK56)</f>
        <v>0</v>
      </c>
      <c r="AM56" s="166"/>
      <c r="AN56" s="2">
        <f>AN11+AN14+AN18+AN21+AN24+AN27+AN30+AN33+AN39+AN43+AN46+AN49+AN52</f>
        <v>0</v>
      </c>
      <c r="AO56" s="182">
        <f aca="true" t="shared" si="810" ref="AO56:AO57">SUM(AM56:AN56)</f>
        <v>0</v>
      </c>
      <c r="AP56" s="191"/>
      <c r="AQ56" s="97">
        <f>AQ11+AQ14+AQ18+AQ21+AQ24+AQ27+AQ30+AQ33+AQ39+AQ43+AQ46+AQ49+AQ52</f>
        <v>12</v>
      </c>
      <c r="AR56" s="206">
        <f aca="true" t="shared" si="811" ref="AR56:AR57">SUM(AP56:AQ56)</f>
        <v>12</v>
      </c>
      <c r="AS56" s="205"/>
      <c r="AT56" s="2">
        <f>AT11+AT14+AT18+AT21+AT24+AT27+AT30+AT33+AT39+AT43+AT46+AT49+AT52</f>
        <v>0</v>
      </c>
      <c r="AU56" s="182">
        <f aca="true" t="shared" si="812" ref="AU56:AU57">SUM(AS56:AT56)</f>
        <v>0</v>
      </c>
      <c r="AV56" s="166"/>
      <c r="AW56" s="2">
        <f>AW11+AW14+AW18+AW21+AW24+AW27+AW30+AW33+AW39+AW43+AW46+AW49+AW52</f>
        <v>0</v>
      </c>
      <c r="AX56" s="182">
        <f aca="true" t="shared" si="813" ref="AX56:AX57">SUM(AV56:AW56)</f>
        <v>0</v>
      </c>
      <c r="AY56" s="191"/>
      <c r="AZ56" s="97">
        <f>AZ11+AZ14+AZ18+AZ21+AZ24+AZ27+AZ30+AZ33+AZ39+AZ43+AZ46+AZ49+AZ52</f>
        <v>0</v>
      </c>
      <c r="BA56" s="167">
        <f aca="true" t="shared" si="814" ref="BA56:BA57">SUM(AY56:AZ56)</f>
        <v>0</v>
      </c>
      <c r="BB56" s="166"/>
      <c r="BC56" s="2">
        <f>BC11+BC14+BC18+BC21+BC24+BC27+BC30+BC33+BC39+BC43+BC46+BC49+BC52</f>
        <v>0</v>
      </c>
      <c r="BD56" s="182">
        <f aca="true" t="shared" si="815" ref="BD56:BD57">SUM(BB56:BC56)</f>
        <v>0</v>
      </c>
      <c r="BE56" s="166"/>
      <c r="BF56" s="2">
        <f>BF11+BF14+BF18+BF21+BF24+BF27+BF30+BF33+BF39+BF43+BF46+BF49+BF52</f>
        <v>0</v>
      </c>
      <c r="BG56" s="182">
        <f aca="true" t="shared" si="816" ref="BG56:BG57">SUM(BE56:BF56)</f>
        <v>0</v>
      </c>
      <c r="BH56" s="166"/>
      <c r="BI56" s="2">
        <f>BI11+BI14+BI18+BI21+BI24+BI27+BI30+BI33+BI39+BI43+BI46+BI49+BI52</f>
        <v>0</v>
      </c>
      <c r="BJ56" s="182">
        <f aca="true" t="shared" si="817" ref="BJ56:BJ57">SUM(BH56:BI56)</f>
        <v>0</v>
      </c>
      <c r="BK56" s="191"/>
      <c r="BL56" s="97">
        <f>BL11+BL14+BL18+BL21+BL24+BL27+BL30+BL33+BL39+BL43+BL46+BL49+BL52</f>
        <v>0</v>
      </c>
      <c r="BM56" s="206">
        <f aca="true" t="shared" si="818" ref="BM56:BM57">SUM(BK56:BL56)</f>
        <v>0</v>
      </c>
      <c r="BN56" s="205"/>
      <c r="BO56" s="2">
        <f>BO11+BO14+BO18+BO21+BO24+BO27+BO30+BO33+BO39+BO43+BO46+BO49+BO52</f>
        <v>0</v>
      </c>
      <c r="BP56" s="182">
        <f aca="true" t="shared" si="819" ref="BP56:BP57">SUM(BN56:BO56)</f>
        <v>0</v>
      </c>
      <c r="BQ56" s="166"/>
      <c r="BR56" s="2">
        <f>BR11+BR14+BR18+BR21+BR24+BR27+BR30+BR33+BR39+BR43+BR46+BR49+BR52</f>
        <v>0</v>
      </c>
      <c r="BS56" s="182">
        <f aca="true" t="shared" si="820" ref="BS56:BS57">SUM(BQ56:BR56)</f>
        <v>0</v>
      </c>
      <c r="BT56" s="191"/>
      <c r="BU56" s="97">
        <f>BU11+BU14+BU18+BU21+BU24+BU27+BU30+BU33+BU39+BU43+BU46+BU49+BU52</f>
        <v>0</v>
      </c>
      <c r="BV56" s="167">
        <f aca="true" t="shared" si="821" ref="BV56:BV57">SUM(BT56:BU56)</f>
        <v>0</v>
      </c>
      <c r="BW56" s="166"/>
      <c r="BX56" s="2">
        <f>BX11+BX14+BX18+BX21+BX24+BX27+BX30+BX33+BX39+BX43+BX46+BX49+BX52</f>
        <v>0</v>
      </c>
      <c r="BY56" s="182">
        <f aca="true" t="shared" si="822" ref="BY56:BY57">SUM(BW56:BX56)</f>
        <v>0</v>
      </c>
      <c r="BZ56" s="166"/>
      <c r="CA56" s="2">
        <f>CA11+CA14+CA18+CA21+CA24+CA27+CA30+CA33+CA39+CA43+CA46+CA49+CA52</f>
        <v>0</v>
      </c>
      <c r="CB56" s="182">
        <f aca="true" t="shared" si="823" ref="CB56:CB57">SUM(BZ56:CA56)</f>
        <v>0</v>
      </c>
      <c r="CC56" s="166"/>
      <c r="CD56" s="2">
        <f>CD11+CD14+CD18+CD21+CD24+CD27+CD30+CD33+CD39+CD43+CD46+CD49+CD52</f>
        <v>0</v>
      </c>
      <c r="CE56" s="182">
        <f aca="true" t="shared" si="824" ref="CE56:CE57">SUM(CC56:CD56)</f>
        <v>0</v>
      </c>
      <c r="CF56" s="191"/>
      <c r="CG56" s="97">
        <f>CG11+CG14+CG18+CG21+CG24+CG27+CG30+CG33+CG39+CG43+CG46+CG49+CG52</f>
        <v>0</v>
      </c>
      <c r="CH56" s="206">
        <f aca="true" t="shared" si="825" ref="CH56:CH57">SUM(CF56:CG56)</f>
        <v>0</v>
      </c>
    </row>
    <row r="57" spans="1:86" ht="15.75" thickBot="1">
      <c r="A57" s="42"/>
      <c r="B57" s="121" t="s">
        <v>7</v>
      </c>
      <c r="C57" s="137">
        <f>C12+C15+C19+C22+C25+C28+C31+C34+C37+C40+C44+C47+C50+C53</f>
        <v>187</v>
      </c>
      <c r="D57" s="113">
        <f>D12+D15+D19+D22+D25+D28+D31+D34+D37+D40+D44+D47+D50+D53</f>
        <v>39</v>
      </c>
      <c r="E57" s="114">
        <f t="shared" si="798"/>
        <v>226</v>
      </c>
      <c r="F57" s="157">
        <f>F12+F15+F19+F22+F25+F28+F31+F34+F37+F40+F44+F47+F50+F53</f>
        <v>10</v>
      </c>
      <c r="G57" s="113">
        <f>G12+G15+G19+G22+G25+G28+G31+G34+G37+G40+G44+G47+G50+G53</f>
        <v>8</v>
      </c>
      <c r="H57" s="149">
        <f t="shared" si="799"/>
        <v>18</v>
      </c>
      <c r="I57" s="157">
        <f>I12+I15+I19+I22+I25+I28+I31+I34+I37+I40+I44+I47+I50+I53</f>
        <v>197</v>
      </c>
      <c r="J57" s="113">
        <f>J12+J15+J19+J22+J25+J28+J31+J34+J37+J40+J44+J47+J50+J53</f>
        <v>47</v>
      </c>
      <c r="K57" s="149">
        <f t="shared" si="800"/>
        <v>244</v>
      </c>
      <c r="L57" s="157">
        <f>L12+L15+L19+L22+L25+L28+L31+L34+L37+L40+L44+L47+L50+L53</f>
        <v>215</v>
      </c>
      <c r="M57" s="113">
        <f>M12+M15+M19+M22+M25+M28+M31+M34+M37+M40+M44+M47+M50+M53</f>
        <v>33</v>
      </c>
      <c r="N57" s="149">
        <f t="shared" si="801"/>
        <v>248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215</v>
      </c>
      <c r="V57" s="113">
        <f>V12+V15+V19+V22+V25+V28+V31+V34+V37+V40+V44+V47+V50+V53</f>
        <v>33</v>
      </c>
      <c r="W57" s="136">
        <f t="shared" si="804"/>
        <v>248</v>
      </c>
      <c r="X57" s="218">
        <f>X12+X15+X19+X22+X25+X28+X31+X34+X37+X40+X44+X47+X50+X53</f>
        <v>187</v>
      </c>
      <c r="Y57" s="37">
        <f>Y12+Y15+Y19+Y22+Y25+Y28+Y31+Y34+Y37+Y40+Y44+Y47+Y50+Y53</f>
        <v>39</v>
      </c>
      <c r="Z57" s="183">
        <f t="shared" si="805"/>
        <v>226</v>
      </c>
      <c r="AA57" s="180">
        <f>AA12+AA15+AA19+AA22+AA25+AA28+AA31+AA34+AA37+AA40+AA44+AA47+AA50+AA53</f>
        <v>10</v>
      </c>
      <c r="AB57" s="37">
        <f>AB12+AB15+AB19+AB22+AB25+AB28+AB31+AB34+AB37+AB40+AB44+AB47+AB50+AB53</f>
        <v>8</v>
      </c>
      <c r="AC57" s="183">
        <f t="shared" si="806"/>
        <v>18</v>
      </c>
      <c r="AD57" s="147">
        <f>AD12+AD15+AD19+AD22+AD25+AD28+AD31+AD34+AD37+AD40+AD44+AD47+AD50+AD53</f>
        <v>197</v>
      </c>
      <c r="AE57" s="98">
        <f>AE12+AE15+AE19+AE22+AE25+AE28+AE31+AE34+AE37+AE40+AE44+AE47+AE50+AE53</f>
        <v>47</v>
      </c>
      <c r="AF57" s="169">
        <f t="shared" si="807"/>
        <v>244</v>
      </c>
      <c r="AG57" s="180">
        <f>AG12+AG15+AG19+AG22+AG25+AG28+AG31+AG34+AG37+AG40+AG44+AG47+AG50+AG53</f>
        <v>215</v>
      </c>
      <c r="AH57" s="37">
        <f>AH12+AH15+AH19+AH22+AH25+AH28+AH31+AH34+AH37+AH40+AH44+AH47+AH50+AH53</f>
        <v>33</v>
      </c>
      <c r="AI57" s="183">
        <f t="shared" si="808"/>
        <v>248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215</v>
      </c>
      <c r="AQ57" s="98">
        <f>AQ12+AQ15+AQ19+AQ22+AQ25+AQ28+AQ31+AQ34+AQ37+AQ40+AQ44+AQ47+AQ50+AQ53</f>
        <v>33</v>
      </c>
      <c r="AR57" s="208">
        <f t="shared" si="811"/>
        <v>248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algorithmName="SHA-512" hashValue="bGwpN2z+LODM65Lmz6pkrh8Bdmp3Z0bmBaMELI0kCUXf7O7203nTTDq52BJDrLiAGVpBPihzfKjYOZPoaMCWBA==" saltValue="UH8fnYKe4kZnqeqOJmMXW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3" r:id="rId1"/>
  <colBreaks count="3" manualBreakCount="3">
    <brk id="23" max="16383" man="1"/>
    <brk id="44" max="16383" man="1"/>
    <brk id="6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5" zoomScaleSheetLayoutView="85" workbookViewId="0" topLeftCell="A1">
      <selection activeCell="H35" sqref="H35"/>
    </sheetView>
  </sheetViews>
  <sheetFormatPr defaultColWidth="9.140625" defaultRowHeight="15"/>
  <cols>
    <col min="1" max="1" width="8.28125" style="15" customWidth="1"/>
    <col min="2" max="2" width="32.00390625" style="15" customWidth="1"/>
    <col min="3" max="3" width="13.28125" style="15" customWidth="1"/>
    <col min="4" max="4" width="17.57421875" style="15" customWidth="1"/>
    <col min="5" max="5" width="13.28125" style="15" customWidth="1"/>
    <col min="6" max="6" width="18.7109375" style="15" customWidth="1"/>
    <col min="7" max="7" width="13.28125" style="15" customWidth="1"/>
    <col min="8" max="8" width="19.00390625" style="15" customWidth="1"/>
    <col min="9" max="9" width="14.7109375" style="15" customWidth="1"/>
    <col min="10" max="10" width="18.8515625" style="15" customWidth="1"/>
    <col min="11" max="11" width="14.421875" style="15" customWidth="1"/>
    <col min="12" max="12" width="18.28125" style="15" customWidth="1"/>
    <col min="13" max="13" width="15.8515625" style="15" customWidth="1"/>
    <col min="14" max="14" width="17.00390625" style="15" customWidth="1"/>
    <col min="15" max="16384" width="9.140625" style="15" customWidth="1"/>
  </cols>
  <sheetData>
    <row r="2" spans="1:14" ht="15.75">
      <c r="A2" s="335" t="s">
        <v>81</v>
      </c>
      <c r="B2" s="335"/>
      <c r="C2" s="347" t="str">
        <f>+'Т1 - број запослених'!C2:L2</f>
        <v>ОПШТИНА ВЕЛИКА ПЛАНА</v>
      </c>
      <c r="D2" s="347"/>
      <c r="E2" s="347"/>
      <c r="F2" s="347"/>
      <c r="G2" s="347"/>
      <c r="H2" s="347"/>
      <c r="I2" s="103"/>
      <c r="J2" s="103"/>
      <c r="K2" s="103"/>
      <c r="L2" s="103"/>
      <c r="M2" s="103"/>
      <c r="N2" s="103"/>
    </row>
    <row r="3" spans="4:12" ht="15">
      <c r="D3" s="351" t="s">
        <v>142</v>
      </c>
      <c r="E3" s="351"/>
      <c r="F3" s="351"/>
      <c r="G3" s="351"/>
      <c r="H3" s="351"/>
      <c r="I3" s="351"/>
      <c r="J3" s="351"/>
      <c r="K3" s="351"/>
      <c r="L3" s="351"/>
    </row>
    <row r="4" spans="2:14" ht="52.9" customHeight="1">
      <c r="B4" s="231" t="s">
        <v>13</v>
      </c>
      <c r="C4" s="348" t="s">
        <v>120</v>
      </c>
      <c r="D4" s="349"/>
      <c r="E4" s="349"/>
      <c r="F4" s="349"/>
      <c r="G4" s="349"/>
      <c r="H4" s="350"/>
      <c r="I4" s="348" t="s">
        <v>134</v>
      </c>
      <c r="J4" s="349"/>
      <c r="K4" s="349"/>
      <c r="L4" s="349"/>
      <c r="M4" s="349"/>
      <c r="N4" s="350"/>
    </row>
    <row r="5" spans="1:14" ht="87.75" customHeight="1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4" ht="15">
      <c r="A6" s="325">
        <v>1</v>
      </c>
      <c r="B6" s="293">
        <v>2</v>
      </c>
      <c r="C6" s="293">
        <v>3</v>
      </c>
      <c r="D6" s="293">
        <v>4</v>
      </c>
      <c r="E6" s="293">
        <v>5</v>
      </c>
      <c r="F6" s="293">
        <v>6</v>
      </c>
      <c r="G6" s="317">
        <v>7</v>
      </c>
      <c r="H6" s="293">
        <v>8</v>
      </c>
      <c r="I6" s="317">
        <v>9</v>
      </c>
      <c r="J6" s="293">
        <v>10</v>
      </c>
      <c r="K6" s="317">
        <v>11</v>
      </c>
      <c r="L6" s="293">
        <v>12</v>
      </c>
      <c r="M6" s="317">
        <v>13</v>
      </c>
      <c r="N6" s="293">
        <v>14</v>
      </c>
    </row>
    <row r="7" spans="1:14" ht="15">
      <c r="A7" s="325"/>
      <c r="B7" s="294"/>
      <c r="C7" s="294"/>
      <c r="D7" s="294"/>
      <c r="E7" s="294"/>
      <c r="F7" s="294"/>
      <c r="G7" s="345"/>
      <c r="H7" s="294"/>
      <c r="I7" s="345"/>
      <c r="J7" s="294"/>
      <c r="K7" s="345"/>
      <c r="L7" s="294"/>
      <c r="M7" s="345"/>
      <c r="N7" s="294"/>
    </row>
    <row r="8" spans="1:14" ht="29.25">
      <c r="A8" s="341">
        <v>1</v>
      </c>
      <c r="B8" s="34" t="s">
        <v>179</v>
      </c>
      <c r="C8" s="248">
        <f>SUM(C9:C11)</f>
        <v>109</v>
      </c>
      <c r="D8" s="241">
        <v>89365196</v>
      </c>
      <c r="E8" s="249">
        <f>SUM(E9:E11)</f>
        <v>0</v>
      </c>
      <c r="F8" s="241"/>
      <c r="G8" s="249">
        <f>SUM(G9:G11)</f>
        <v>0</v>
      </c>
      <c r="H8" s="241"/>
      <c r="I8" s="248">
        <f>SUM(I9:I11)</f>
        <v>108</v>
      </c>
      <c r="J8" s="241">
        <v>91414000</v>
      </c>
      <c r="K8" s="248">
        <f>SUM(K9:K11)</f>
        <v>0</v>
      </c>
      <c r="L8" s="241"/>
      <c r="M8" s="248">
        <f>SUM(M9:M11)</f>
        <v>0</v>
      </c>
      <c r="N8" s="241"/>
    </row>
    <row r="9" spans="1:14" ht="15">
      <c r="A9" s="341"/>
      <c r="B9" s="35" t="s">
        <v>5</v>
      </c>
      <c r="C9" s="222">
        <f>+'Т1 - број запослених'!AF10</f>
        <v>3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3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4" ht="15">
      <c r="A10" s="341"/>
      <c r="B10" s="35" t="s">
        <v>6</v>
      </c>
      <c r="C10" s="222">
        <f>+'Т1 - број запослених'!AF11</f>
        <v>7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7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4" ht="15">
      <c r="A11" s="341"/>
      <c r="B11" s="35" t="s">
        <v>7</v>
      </c>
      <c r="C11" s="222">
        <f>+'Т1 - број запослених'!AF12</f>
        <v>99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98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4" ht="18" customHeight="1">
      <c r="A12" s="341">
        <v>2</v>
      </c>
      <c r="B12" s="34" t="s">
        <v>8</v>
      </c>
      <c r="C12" s="221">
        <f>C14</f>
        <v>25</v>
      </c>
      <c r="D12" s="95">
        <v>17581663</v>
      </c>
      <c r="E12" s="221">
        <f>E14</f>
        <v>0</v>
      </c>
      <c r="F12" s="95"/>
      <c r="G12" s="221">
        <f>G14</f>
        <v>0</v>
      </c>
      <c r="H12" s="95"/>
      <c r="I12" s="221">
        <f>I14</f>
        <v>26</v>
      </c>
      <c r="J12" s="95">
        <v>18192000</v>
      </c>
      <c r="K12" s="221">
        <f>K14</f>
        <v>0</v>
      </c>
      <c r="L12" s="95">
        <v>80000</v>
      </c>
      <c r="M12" s="221">
        <f>M14</f>
        <v>0</v>
      </c>
      <c r="N12" s="95"/>
    </row>
    <row r="13" spans="1:14" ht="15">
      <c r="A13" s="341"/>
      <c r="B13" s="35" t="s">
        <v>6</v>
      </c>
      <c r="C13" s="222">
        <f>+'Т1 - број запослених'!AF14</f>
        <v>3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3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4" ht="15">
      <c r="A14" s="341"/>
      <c r="B14" s="35" t="s">
        <v>7</v>
      </c>
      <c r="C14" s="222">
        <f>+'Т1 - број запослених'!AF15</f>
        <v>25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26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>
      <c r="A15" s="341">
        <v>3</v>
      </c>
      <c r="B15" s="8" t="s">
        <v>54</v>
      </c>
      <c r="C15" s="221">
        <f>C16+C19+C22+C25+C28</f>
        <v>15</v>
      </c>
      <c r="D15" s="9">
        <f aca="true" t="shared" si="0" ref="D15:H15">SUM(D16:D30)</f>
        <v>8599911</v>
      </c>
      <c r="E15" s="221">
        <f>E16+E19+E22+E25+E28</f>
        <v>0</v>
      </c>
      <c r="F15" s="9">
        <f aca="true" t="shared" si="1" ref="F15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17</v>
      </c>
      <c r="J15" s="9">
        <f aca="true" t="shared" si="2" ref="J15:N15">SUM(J16:J30)</f>
        <v>8816000</v>
      </c>
      <c r="K15" s="221">
        <f>K16+K19+K22+K25+K28</f>
        <v>0</v>
      </c>
      <c r="L15" s="9">
        <f aca="true" t="shared" si="3" ref="L15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ht="15">
      <c r="A16" s="341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4" ht="15">
      <c r="A17" s="341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4" ht="15.75" thickBot="1">
      <c r="A18" s="341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ht="15">
      <c r="A19" s="341"/>
      <c r="B19" s="92" t="s">
        <v>184</v>
      </c>
      <c r="C19" s="224">
        <f>C20+C21</f>
        <v>15</v>
      </c>
      <c r="D19" s="83">
        <v>8599911</v>
      </c>
      <c r="E19" s="224">
        <f>E20+E21</f>
        <v>0</v>
      </c>
      <c r="F19" s="83"/>
      <c r="G19" s="224">
        <f>G20+G21</f>
        <v>0</v>
      </c>
      <c r="H19" s="83"/>
      <c r="I19" s="224">
        <f>I20+I21</f>
        <v>17</v>
      </c>
      <c r="J19" s="83">
        <v>8816000</v>
      </c>
      <c r="K19" s="224">
        <f>K20+K21</f>
        <v>0</v>
      </c>
      <c r="L19" s="83"/>
      <c r="M19" s="224">
        <f>M20+M21</f>
        <v>0</v>
      </c>
      <c r="N19" s="83"/>
      <c r="Q19" s="16"/>
    </row>
    <row r="20" spans="1:14" ht="15">
      <c r="A20" s="341"/>
      <c r="B20" s="35" t="s">
        <v>6</v>
      </c>
      <c r="C20" s="222">
        <f>+'Т1 - број запослених'!AF21</f>
        <v>1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1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4" ht="15.75" thickBot="1">
      <c r="A21" s="341"/>
      <c r="B21" s="36" t="s">
        <v>7</v>
      </c>
      <c r="C21" s="222">
        <f>+'Т1 - број запослених'!AF22</f>
        <v>14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16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ht="15">
      <c r="A22" s="341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4" ht="15">
      <c r="A23" s="341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4" ht="15.75" thickBot="1">
      <c r="A24" s="341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ht="15">
      <c r="A25" s="341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4" ht="15">
      <c r="A26" s="341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4" ht="15.75" thickBot="1">
      <c r="A27" s="341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ht="15">
      <c r="A28" s="341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4" ht="15">
      <c r="A29" s="341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4" ht="15.75" thickBot="1">
      <c r="A30" s="341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>
      <c r="A31" s="336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4" ht="15">
      <c r="A32" s="337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4" ht="15">
      <c r="A33" s="338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4" ht="15">
      <c r="A34" s="336">
        <v>5</v>
      </c>
      <c r="B34" s="39" t="s">
        <v>1</v>
      </c>
      <c r="C34" s="221">
        <f>C36</f>
        <v>7</v>
      </c>
      <c r="D34" s="83">
        <v>5106973</v>
      </c>
      <c r="E34" s="221">
        <f>E36</f>
        <v>0</v>
      </c>
      <c r="F34" s="83"/>
      <c r="G34" s="221">
        <f>G36</f>
        <v>0</v>
      </c>
      <c r="H34" s="83"/>
      <c r="I34" s="221">
        <f>I36</f>
        <v>9</v>
      </c>
      <c r="J34" s="83">
        <v>4761000</v>
      </c>
      <c r="K34" s="221">
        <f>K36</f>
        <v>0</v>
      </c>
      <c r="L34" s="83"/>
      <c r="M34" s="221">
        <f>M36</f>
        <v>0</v>
      </c>
      <c r="N34" s="83"/>
    </row>
    <row r="35" spans="1:14" ht="15">
      <c r="A35" s="337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4" ht="15">
      <c r="A36" s="338"/>
      <c r="B36" s="35" t="s">
        <v>7</v>
      </c>
      <c r="C36" s="222">
        <f>+'Т1 - број запослених'!AF37</f>
        <v>7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9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4" ht="15">
      <c r="A37" s="341">
        <v>6</v>
      </c>
      <c r="B37" s="39" t="s">
        <v>11</v>
      </c>
      <c r="C37" s="221">
        <f>SUM(C38:C39)</f>
        <v>100</v>
      </c>
      <c r="D37" s="83">
        <v>77232613</v>
      </c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100</v>
      </c>
      <c r="J37" s="83">
        <v>82565000</v>
      </c>
      <c r="K37" s="221">
        <f>SUM(K38:K39)</f>
        <v>0</v>
      </c>
      <c r="L37" s="83"/>
      <c r="M37" s="221">
        <f>SUM(M38:M39)</f>
        <v>0</v>
      </c>
      <c r="N37" s="83"/>
    </row>
    <row r="38" spans="1:14" ht="15">
      <c r="A38" s="341"/>
      <c r="B38" s="12" t="s">
        <v>10</v>
      </c>
      <c r="C38" s="222">
        <f>+'Т1 - број запослених'!AF39</f>
        <v>1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1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4" ht="15">
      <c r="A39" s="341"/>
      <c r="B39" s="12" t="s">
        <v>9</v>
      </c>
      <c r="C39" s="222">
        <f>+'Т1 - број запослених'!AF40</f>
        <v>99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99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4" ht="34.5" customHeight="1">
      <c r="A40" s="336">
        <v>7</v>
      </c>
      <c r="B40" s="8" t="s">
        <v>55</v>
      </c>
      <c r="C40" s="221">
        <f>C41+C44+C47+C50</f>
        <v>0</v>
      </c>
      <c r="D40" s="9">
        <f aca="true" t="shared" si="4" ref="D40:H40">SUM(D41:D50)</f>
        <v>0</v>
      </c>
      <c r="E40" s="221">
        <f>E41+E44+E47+E50</f>
        <v>0</v>
      </c>
      <c r="F40" s="9">
        <f aca="true" t="shared" si="5" ref="F40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aca="true" t="shared" si="6" ref="J40:N40">SUM(J41:J50)</f>
        <v>0</v>
      </c>
      <c r="K40" s="221">
        <f>K41+K44+K47+K50</f>
        <v>0</v>
      </c>
      <c r="L40" s="9">
        <f aca="true" t="shared" si="7" ref="L40">SUM(L41:L50)</f>
        <v>0</v>
      </c>
      <c r="M40" s="221">
        <f>M41+M44+M47+M50</f>
        <v>0</v>
      </c>
      <c r="N40" s="9">
        <f t="shared" si="6"/>
        <v>0</v>
      </c>
    </row>
    <row r="41" spans="1:14" ht="15">
      <c r="A41" s="337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4" ht="15">
      <c r="A42" s="337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4" ht="15.75" thickBot="1">
      <c r="A43" s="337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4" ht="15">
      <c r="A44" s="337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ht="15">
      <c r="A45" s="337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>
      <c r="A46" s="337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ht="15">
      <c r="A47" s="337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ht="15">
      <c r="A48" s="337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>
      <c r="A49" s="337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t="15" hidden="1">
      <c r="A50" s="337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t="15" hidden="1">
      <c r="A51" s="337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>
      <c r="A52" s="338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4" ht="60">
      <c r="A53" s="40">
        <v>8</v>
      </c>
      <c r="B53" s="102" t="s">
        <v>12</v>
      </c>
      <c r="C53" s="100">
        <f aca="true" t="shared" si="8" ref="C53">C8+C12+C15+C31+C34+C37+C40</f>
        <v>256</v>
      </c>
      <c r="D53" s="41">
        <f aca="true" t="shared" si="9" ref="D53:G53">D8+D12+D15+D31+D34+D37+D40</f>
        <v>197886356</v>
      </c>
      <c r="E53" s="226">
        <f aca="true" t="shared" si="10" ref="E53">E8+E12+E15+E31+E34+E37+E40</f>
        <v>0</v>
      </c>
      <c r="F53" s="41">
        <f aca="true" t="shared" si="11" ref="F53:L53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260</v>
      </c>
      <c r="J53" s="41">
        <f t="shared" si="11"/>
        <v>205748000</v>
      </c>
      <c r="K53" s="226">
        <f t="shared" si="11"/>
        <v>0</v>
      </c>
      <c r="L53" s="41">
        <f t="shared" si="11"/>
        <v>80000</v>
      </c>
      <c r="M53" s="226">
        <f aca="true" t="shared" si="12" ref="M53:N53">M8+M12+M15+M31+M34+M37+M40</f>
        <v>0</v>
      </c>
      <c r="N53" s="41">
        <f t="shared" si="12"/>
        <v>0</v>
      </c>
    </row>
    <row r="54" spans="1:14" ht="15">
      <c r="A54" s="42"/>
      <c r="B54" s="35" t="s">
        <v>5</v>
      </c>
      <c r="C54" s="222">
        <f>+'Т1 - број запослених'!AF55</f>
        <v>3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3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4" ht="15">
      <c r="A55" s="42"/>
      <c r="B55" s="35" t="s">
        <v>6</v>
      </c>
      <c r="C55" s="222">
        <f>+'Т1 - број запослених'!AF56</f>
        <v>12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12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4" ht="15">
      <c r="A56" s="42"/>
      <c r="B56" s="35" t="s">
        <v>7</v>
      </c>
      <c r="C56" s="222">
        <f>+'Т1 - број запослених'!AF57</f>
        <v>244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248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algorithmName="SHA-512" hashValue="eQxJC8xMCWvfPiTr40rxeO/yMSDirZXp4K6UfNeB87OkxGzHv+s7zjUAF6bRl+FiArpIhtxmwSUZNtm3WFjPyg==" saltValue="nGdpXWT8rD7IE1iwWpsM0w==" spinCount="100000" sheet="1" objects="1" scenarios="1"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 topLeftCell="A5">
      <selection activeCell="L11" sqref="L11"/>
    </sheetView>
  </sheetViews>
  <sheetFormatPr defaultColWidth="9.140625" defaultRowHeight="15"/>
  <cols>
    <col min="1" max="1" width="8.28125" style="15" customWidth="1"/>
    <col min="2" max="2" width="25.57421875" style="15" customWidth="1"/>
    <col min="3" max="3" width="17.28125" style="15" customWidth="1"/>
    <col min="4" max="5" width="15.00390625" style="15" customWidth="1"/>
    <col min="6" max="6" width="13.00390625" style="15" customWidth="1"/>
    <col min="7" max="7" width="15.140625" style="15" customWidth="1"/>
    <col min="8" max="8" width="13.28125" style="15" customWidth="1"/>
    <col min="9" max="9" width="18.421875" style="15" customWidth="1"/>
    <col min="10" max="16384" width="9.140625" style="15" customWidth="1"/>
  </cols>
  <sheetData>
    <row r="2" spans="1:8" ht="15.75">
      <c r="A2" s="335" t="s">
        <v>81</v>
      </c>
      <c r="B2" s="335"/>
      <c r="C2" s="353" t="str">
        <f>+'Т1 - број запослених'!C2:L2</f>
        <v>ОПШТИНА ВЕЛИКА ПЛАНА</v>
      </c>
      <c r="D2" s="353"/>
      <c r="E2" s="353"/>
      <c r="F2" s="353"/>
      <c r="G2" s="7"/>
      <c r="H2" s="7"/>
    </row>
    <row r="4" spans="2:8" ht="43.5" customHeight="1">
      <c r="B4" s="352" t="s">
        <v>86</v>
      </c>
      <c r="C4" s="352"/>
      <c r="D4" s="352"/>
      <c r="E4" s="352"/>
      <c r="F4" s="352"/>
      <c r="G4" s="352"/>
      <c r="H4" s="352"/>
    </row>
    <row r="6" spans="2:8" ht="18.75">
      <c r="B6" s="238" t="s">
        <v>37</v>
      </c>
      <c r="H6" s="32"/>
    </row>
    <row r="7" spans="1:9" ht="93" customHeight="1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 ht="1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ht="15">
      <c r="A9" s="43">
        <v>1</v>
      </c>
      <c r="B9" s="87" t="s">
        <v>185</v>
      </c>
      <c r="C9" s="87">
        <v>481</v>
      </c>
      <c r="D9" s="83">
        <v>2</v>
      </c>
      <c r="E9" s="83">
        <v>780000</v>
      </c>
      <c r="F9" s="83"/>
      <c r="G9" s="83"/>
      <c r="H9" s="228">
        <f>D9+F9</f>
        <v>2</v>
      </c>
      <c r="I9" s="232">
        <f>E9+G9</f>
        <v>780000</v>
      </c>
    </row>
    <row r="10" spans="1:9" ht="15">
      <c r="A10" s="43">
        <v>2</v>
      </c>
      <c r="B10" s="87" t="s">
        <v>186</v>
      </c>
      <c r="C10" s="87">
        <v>463</v>
      </c>
      <c r="D10" s="83">
        <v>3</v>
      </c>
      <c r="E10" s="83">
        <v>582500</v>
      </c>
      <c r="F10" s="83">
        <v>1</v>
      </c>
      <c r="G10" s="83">
        <v>3879500</v>
      </c>
      <c r="H10" s="228">
        <f aca="true" t="shared" si="0" ref="H10:H27">D10+F10</f>
        <v>4</v>
      </c>
      <c r="I10" s="232">
        <f aca="true" t="shared" si="1" ref="I10:I27">E10+G10</f>
        <v>4462000</v>
      </c>
    </row>
    <row r="11" spans="1:9" ht="15">
      <c r="A11" s="43">
        <v>3</v>
      </c>
      <c r="B11" s="87" t="s">
        <v>187</v>
      </c>
      <c r="C11" s="87">
        <v>451</v>
      </c>
      <c r="D11" s="83">
        <v>10</v>
      </c>
      <c r="E11" s="83">
        <v>5000000</v>
      </c>
      <c r="F11" s="83"/>
      <c r="G11" s="83"/>
      <c r="H11" s="228">
        <f t="shared" si="0"/>
        <v>10</v>
      </c>
      <c r="I11" s="232">
        <f t="shared" si="1"/>
        <v>5000000</v>
      </c>
    </row>
    <row r="12" spans="1:9" ht="30">
      <c r="A12" s="43">
        <v>4</v>
      </c>
      <c r="B12" s="87" t="s">
        <v>188</v>
      </c>
      <c r="C12" s="87">
        <v>464</v>
      </c>
      <c r="D12" s="83"/>
      <c r="E12" s="83"/>
      <c r="F12" s="83">
        <v>10</v>
      </c>
      <c r="G12" s="83">
        <v>5400000</v>
      </c>
      <c r="H12" s="228">
        <f t="shared" si="0"/>
        <v>10</v>
      </c>
      <c r="I12" s="232">
        <f t="shared" si="1"/>
        <v>5400000</v>
      </c>
    </row>
    <row r="13" spans="1:9" ht="1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ht="1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ht="1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ht="1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ht="1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ht="1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ht="1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ht="1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ht="1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ht="1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ht="1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ht="1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ht="1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ht="1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ht="1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ht="15">
      <c r="A28" s="43">
        <v>20</v>
      </c>
      <c r="B28" s="89"/>
      <c r="C28" s="89"/>
      <c r="D28" s="232">
        <f>SUM(D9:D19)</f>
        <v>15</v>
      </c>
      <c r="E28" s="232">
        <f aca="true" t="shared" si="2" ref="E28:I28">SUM(E9:E19)</f>
        <v>6362500</v>
      </c>
      <c r="F28" s="232">
        <f t="shared" si="2"/>
        <v>11</v>
      </c>
      <c r="G28" s="232">
        <f t="shared" si="2"/>
        <v>9279500</v>
      </c>
      <c r="H28" s="232">
        <f t="shared" si="2"/>
        <v>26</v>
      </c>
      <c r="I28" s="232">
        <f t="shared" si="2"/>
        <v>15642000</v>
      </c>
    </row>
  </sheetData>
  <sheetProtection algorithmName="SHA-512" hashValue="hdnQUfniMYxfAOiwbDpk08AVhGb5GVUCxJ8cuebVi4LZXDbGndrkqJ1w+85386ick63Zo8ocwpOThKWzp2SWow==" saltValue="QjVyp2a+t0JsoCF8OJfuxg==" spinCount="100000"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workbookViewId="0" topLeftCell="A4">
      <selection activeCell="I28" sqref="I28"/>
    </sheetView>
  </sheetViews>
  <sheetFormatPr defaultColWidth="9.140625" defaultRowHeight="15"/>
  <cols>
    <col min="1" max="1" width="8.28125" style="15" customWidth="1"/>
    <col min="2" max="2" width="26.281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125" style="15" customWidth="1"/>
    <col min="10" max="10" width="16.7109375" style="15" customWidth="1"/>
    <col min="11" max="16384" width="9.140625" style="15" customWidth="1"/>
  </cols>
  <sheetData>
    <row r="2" spans="1:8" ht="15.75">
      <c r="A2" s="335" t="s">
        <v>81</v>
      </c>
      <c r="B2" s="335"/>
      <c r="C2" s="353" t="str">
        <f>+'Т1 - број запослених'!C2:L2</f>
        <v>ОПШТИНА ВЕЛИКА ПЛАНА</v>
      </c>
      <c r="D2" s="353"/>
      <c r="E2" s="353"/>
      <c r="F2" s="57"/>
      <c r="G2" s="7"/>
      <c r="H2" s="7"/>
    </row>
    <row r="3" ht="15.75">
      <c r="I3" s="14"/>
    </row>
    <row r="4" spans="3:9" ht="15.75">
      <c r="C4" s="335" t="s">
        <v>87</v>
      </c>
      <c r="D4" s="335"/>
      <c r="E4" s="335"/>
      <c r="F4" s="335"/>
      <c r="G4" s="335"/>
      <c r="H4" s="335"/>
      <c r="I4" s="335"/>
    </row>
    <row r="6" spans="2:10" ht="18.75">
      <c r="B6" s="238" t="s">
        <v>38</v>
      </c>
      <c r="C6" s="354">
        <v>2017</v>
      </c>
      <c r="D6" s="354"/>
      <c r="E6" s="354"/>
      <c r="F6" s="354"/>
      <c r="G6" s="354">
        <v>2018</v>
      </c>
      <c r="H6" s="354"/>
      <c r="I6" s="354"/>
      <c r="J6" s="354"/>
    </row>
    <row r="7" spans="1:10" s="46" customFormat="1" ht="100.5" customHeight="1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0" ht="1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0" ht="29.25">
      <c r="A9" s="48">
        <v>1</v>
      </c>
      <c r="B9" s="34" t="s">
        <v>179</v>
      </c>
      <c r="C9" s="84">
        <v>10780000</v>
      </c>
      <c r="D9" s="84">
        <v>400000</v>
      </c>
      <c r="E9" s="84">
        <v>9</v>
      </c>
      <c r="F9" s="84">
        <v>7494000</v>
      </c>
      <c r="G9" s="84">
        <v>10333000</v>
      </c>
      <c r="H9" s="84">
        <v>480000</v>
      </c>
      <c r="I9" s="236">
        <f>G9-H9</f>
        <v>9853000</v>
      </c>
      <c r="J9" s="85">
        <v>7</v>
      </c>
    </row>
    <row r="10" spans="1:10" ht="15">
      <c r="A10" s="48">
        <v>2</v>
      </c>
      <c r="B10" s="34" t="s">
        <v>8</v>
      </c>
      <c r="C10" s="84">
        <v>1315000</v>
      </c>
      <c r="D10" s="84">
        <v>305000</v>
      </c>
      <c r="E10" s="84">
        <v>5</v>
      </c>
      <c r="F10" s="84">
        <v>748000</v>
      </c>
      <c r="G10" s="84">
        <v>1272000</v>
      </c>
      <c r="H10" s="84">
        <v>272000</v>
      </c>
      <c r="I10" s="236">
        <f>G10-H10</f>
        <v>1000000</v>
      </c>
      <c r="J10" s="85">
        <v>6</v>
      </c>
    </row>
    <row r="11" spans="1:11" ht="57.75">
      <c r="A11" s="341">
        <v>3</v>
      </c>
      <c r="B11" s="8" t="s">
        <v>62</v>
      </c>
      <c r="C11" s="9">
        <f>SUM(C12:C16)</f>
        <v>807000</v>
      </c>
      <c r="D11" s="9">
        <f aca="true" t="shared" si="0" ref="D11:E11">SUM(D12:D16)</f>
        <v>87000</v>
      </c>
      <c r="E11" s="9">
        <f t="shared" si="0"/>
        <v>2</v>
      </c>
      <c r="F11" s="9">
        <f aca="true" t="shared" si="1" ref="F11:J11">SUM(F12:F16)</f>
        <v>751000</v>
      </c>
      <c r="G11" s="9">
        <f t="shared" si="1"/>
        <v>927000</v>
      </c>
      <c r="H11" s="9">
        <f t="shared" si="1"/>
        <v>127000</v>
      </c>
      <c r="I11" s="236">
        <f t="shared" si="1"/>
        <v>800000</v>
      </c>
      <c r="J11" s="236">
        <f t="shared" si="1"/>
        <v>4</v>
      </c>
      <c r="K11" s="16"/>
    </row>
    <row r="12" spans="1:11" ht="15">
      <c r="A12" s="341"/>
      <c r="B12" s="81" t="s">
        <v>184</v>
      </c>
      <c r="C12" s="233">
        <v>807000</v>
      </c>
      <c r="D12" s="233">
        <v>87000</v>
      </c>
      <c r="E12" s="233">
        <v>2</v>
      </c>
      <c r="F12" s="233">
        <v>751000</v>
      </c>
      <c r="G12" s="233">
        <v>927000</v>
      </c>
      <c r="H12" s="233">
        <v>127000</v>
      </c>
      <c r="I12" s="236">
        <f>G12-H12</f>
        <v>800000</v>
      </c>
      <c r="J12" s="82">
        <v>4</v>
      </c>
      <c r="K12" s="16"/>
    </row>
    <row r="13" spans="1:11" ht="15">
      <c r="A13" s="341"/>
      <c r="B13" s="81" t="s">
        <v>49</v>
      </c>
      <c r="C13" s="233"/>
      <c r="D13" s="233"/>
      <c r="E13" s="233"/>
      <c r="F13" s="233"/>
      <c r="G13" s="233"/>
      <c r="H13" s="233"/>
      <c r="I13" s="236">
        <f aca="true" t="shared" si="2" ref="I13:I19">G13-H13</f>
        <v>0</v>
      </c>
      <c r="J13" s="82"/>
      <c r="K13" s="16"/>
    </row>
    <row r="14" spans="1:11" ht="15">
      <c r="A14" s="341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ht="15">
      <c r="A15" s="341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ht="15">
      <c r="A16" s="341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0" ht="15">
      <c r="A18" s="33">
        <v>5</v>
      </c>
      <c r="B18" s="39" t="s">
        <v>1</v>
      </c>
      <c r="C18" s="84">
        <v>511000</v>
      </c>
      <c r="D18" s="84">
        <v>175000</v>
      </c>
      <c r="E18" s="84">
        <v>3</v>
      </c>
      <c r="F18" s="84">
        <v>254000</v>
      </c>
      <c r="G18" s="84">
        <v>409000</v>
      </c>
      <c r="H18" s="84"/>
      <c r="I18" s="236">
        <f t="shared" si="2"/>
        <v>409000</v>
      </c>
      <c r="J18" s="85"/>
    </row>
    <row r="19" spans="1:10" ht="15">
      <c r="A19" s="48">
        <v>6</v>
      </c>
      <c r="B19" s="39" t="s">
        <v>11</v>
      </c>
      <c r="C19" s="84">
        <v>6419000</v>
      </c>
      <c r="D19" s="84">
        <v>1400000</v>
      </c>
      <c r="E19" s="84">
        <v>23</v>
      </c>
      <c r="F19" s="84">
        <v>5948000</v>
      </c>
      <c r="G19" s="84">
        <v>10217000</v>
      </c>
      <c r="H19" s="84">
        <v>797000</v>
      </c>
      <c r="I19" s="236">
        <f t="shared" si="2"/>
        <v>9420000</v>
      </c>
      <c r="J19" s="85">
        <v>24</v>
      </c>
    </row>
    <row r="20" spans="1:10" ht="29.25">
      <c r="A20" s="341">
        <v>7</v>
      </c>
      <c r="B20" s="8" t="s">
        <v>63</v>
      </c>
      <c r="C20" s="9">
        <f>SUM(C21:C24)</f>
        <v>0</v>
      </c>
      <c r="D20" s="9">
        <f aca="true" t="shared" si="3" ref="D20:E20">SUM(D21:D24)</f>
        <v>0</v>
      </c>
      <c r="E20" s="9">
        <f t="shared" si="3"/>
        <v>0</v>
      </c>
      <c r="F20" s="9">
        <f aca="true" t="shared" si="4" ref="F20:J20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1" ht="15">
      <c r="A21" s="341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1" ht="15">
      <c r="A22" s="341"/>
      <c r="B22" s="81" t="s">
        <v>49</v>
      </c>
      <c r="C22" s="233"/>
      <c r="D22" s="233"/>
      <c r="E22" s="233"/>
      <c r="F22" s="233"/>
      <c r="G22" s="233"/>
      <c r="H22" s="233"/>
      <c r="I22" s="236">
        <f aca="true" t="shared" si="5" ref="I22:I24">G22-H22</f>
        <v>0</v>
      </c>
      <c r="J22" s="82"/>
      <c r="K22" s="16"/>
    </row>
    <row r="23" spans="1:11" ht="15">
      <c r="A23" s="341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1" ht="15">
      <c r="A24" s="341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0" ht="94.5">
      <c r="A25" s="40">
        <v>8</v>
      </c>
      <c r="B25" s="49" t="s">
        <v>12</v>
      </c>
      <c r="C25" s="235">
        <f aca="true" t="shared" si="6" ref="C25:J25">C9+C10+C11+C17+C18+C19+C20</f>
        <v>19832000</v>
      </c>
      <c r="D25" s="235">
        <f t="shared" si="6"/>
        <v>2367000</v>
      </c>
      <c r="E25" s="235">
        <f t="shared" si="6"/>
        <v>42</v>
      </c>
      <c r="F25" s="235">
        <f t="shared" si="6"/>
        <v>15195000</v>
      </c>
      <c r="G25" s="235">
        <f t="shared" si="6"/>
        <v>23158000</v>
      </c>
      <c r="H25" s="235">
        <f t="shared" si="6"/>
        <v>1676000</v>
      </c>
      <c r="I25" s="53">
        <f t="shared" si="6"/>
        <v>21482000</v>
      </c>
      <c r="J25" s="53">
        <f t="shared" si="6"/>
        <v>41</v>
      </c>
    </row>
  </sheetData>
  <sheetProtection algorithmName="SHA-512" hashValue="vZ1DpNVT+znJFRVv+69BEeCu7ml0zCKON7PFAX0kXlQB2U7UwOXG7K/z9hZ48mWbFXHTK0YZ2qiOZWGhduhriw==" saltValue="H+wDgSCgXcfQNsX0sk5eTg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 topLeftCell="B1">
      <selection activeCell="H19" sqref="H19"/>
    </sheetView>
  </sheetViews>
  <sheetFormatPr defaultColWidth="9.140625" defaultRowHeight="15"/>
  <cols>
    <col min="1" max="1" width="8.28125" style="15" customWidth="1"/>
    <col min="2" max="2" width="27.28125" style="15" customWidth="1"/>
    <col min="3" max="7" width="25.7109375" style="15" customWidth="1"/>
    <col min="8" max="16384" width="9.140625" style="15" customWidth="1"/>
  </cols>
  <sheetData>
    <row r="2" spans="1:5" ht="15.75">
      <c r="A2" s="355" t="s">
        <v>81</v>
      </c>
      <c r="B2" s="355"/>
      <c r="C2" s="347" t="str">
        <f>+'Т1 - број запослених'!C2:L2</f>
        <v>ОПШТИНА ВЕЛИКА ПЛАНА</v>
      </c>
      <c r="D2" s="347"/>
      <c r="E2" s="347"/>
    </row>
    <row r="4" spans="3:6" ht="15.75">
      <c r="C4" s="13" t="s">
        <v>93</v>
      </c>
      <c r="D4" s="13"/>
      <c r="E4" s="13"/>
      <c r="F4" s="13"/>
    </row>
    <row r="6" spans="2:7" ht="18.75">
      <c r="B6" s="238" t="s">
        <v>39</v>
      </c>
      <c r="C6" s="354">
        <v>2017</v>
      </c>
      <c r="D6" s="354"/>
      <c r="E6" s="354"/>
      <c r="F6" s="354">
        <v>2018</v>
      </c>
      <c r="G6" s="354"/>
    </row>
    <row r="7" spans="1:7" ht="59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7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ht="29.25">
      <c r="A9" s="48">
        <v>1</v>
      </c>
      <c r="B9" s="34" t="s">
        <v>179</v>
      </c>
      <c r="C9" s="84"/>
      <c r="D9" s="84"/>
      <c r="E9" s="84"/>
      <c r="F9" s="84"/>
      <c r="G9" s="84"/>
    </row>
    <row r="10" spans="1:7" ht="15">
      <c r="A10" s="48">
        <v>2</v>
      </c>
      <c r="B10" s="34" t="s">
        <v>8</v>
      </c>
      <c r="C10" s="84">
        <v>310000</v>
      </c>
      <c r="D10" s="84">
        <v>309200</v>
      </c>
      <c r="E10" s="84">
        <v>1</v>
      </c>
      <c r="F10" s="84"/>
      <c r="G10" s="84"/>
    </row>
    <row r="11" spans="1:10" ht="57.75">
      <c r="A11" s="336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ht="15">
      <c r="A12" s="337"/>
      <c r="B12" s="81" t="s">
        <v>48</v>
      </c>
      <c r="C12" s="233"/>
      <c r="D12" s="233"/>
      <c r="E12" s="233"/>
      <c r="F12" s="233"/>
      <c r="G12" s="233"/>
      <c r="J12" s="16"/>
    </row>
    <row r="13" spans="1:10" ht="15">
      <c r="A13" s="337"/>
      <c r="B13" s="81" t="s">
        <v>49</v>
      </c>
      <c r="C13" s="233"/>
      <c r="D13" s="233"/>
      <c r="E13" s="233"/>
      <c r="F13" s="233"/>
      <c r="G13" s="233"/>
      <c r="J13" s="16"/>
    </row>
    <row r="14" spans="1:10" ht="15">
      <c r="A14" s="337"/>
      <c r="B14" s="81" t="s">
        <v>50</v>
      </c>
      <c r="C14" s="233"/>
      <c r="D14" s="233"/>
      <c r="E14" s="233"/>
      <c r="F14" s="233"/>
      <c r="G14" s="233"/>
      <c r="J14" s="16"/>
    </row>
    <row r="15" spans="1:10" ht="15">
      <c r="A15" s="337"/>
      <c r="B15" s="81" t="s">
        <v>51</v>
      </c>
      <c r="C15" s="233"/>
      <c r="D15" s="233"/>
      <c r="E15" s="233"/>
      <c r="F15" s="233"/>
      <c r="G15" s="233"/>
      <c r="J15" s="16"/>
    </row>
    <row r="16" spans="1:10" ht="15">
      <c r="A16" s="338"/>
      <c r="B16" s="81" t="s">
        <v>52</v>
      </c>
      <c r="C16" s="233"/>
      <c r="D16" s="233"/>
      <c r="E16" s="233"/>
      <c r="F16" s="233"/>
      <c r="G16" s="233"/>
      <c r="J16" s="16"/>
    </row>
    <row r="17" spans="1:7" ht="15">
      <c r="A17" s="33">
        <v>4</v>
      </c>
      <c r="B17" s="39" t="s">
        <v>1</v>
      </c>
      <c r="C17" s="84">
        <v>456000</v>
      </c>
      <c r="D17" s="84">
        <v>455900</v>
      </c>
      <c r="E17" s="84">
        <v>1</v>
      </c>
      <c r="F17" s="84"/>
      <c r="G17" s="84"/>
    </row>
    <row r="18" spans="1:7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7" ht="1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7" ht="29.25">
      <c r="A20" s="341">
        <v>7</v>
      </c>
      <c r="B20" s="8" t="s">
        <v>63</v>
      </c>
      <c r="C20" s="9">
        <f>SUM(C21:C24)</f>
        <v>0</v>
      </c>
      <c r="D20" s="9">
        <f aca="true" t="shared" si="0" ref="D20:G2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ht="15">
      <c r="A21" s="341"/>
      <c r="B21" s="81" t="s">
        <v>48</v>
      </c>
      <c r="C21" s="233"/>
      <c r="D21" s="233"/>
      <c r="E21" s="233"/>
      <c r="F21" s="233"/>
      <c r="G21" s="233"/>
      <c r="J21" s="16"/>
    </row>
    <row r="22" spans="1:10" ht="15">
      <c r="A22" s="341"/>
      <c r="B22" s="81" t="s">
        <v>49</v>
      </c>
      <c r="C22" s="233"/>
      <c r="D22" s="233"/>
      <c r="E22" s="233"/>
      <c r="F22" s="233"/>
      <c r="G22" s="233"/>
      <c r="J22" s="16"/>
    </row>
    <row r="23" spans="1:10" ht="15">
      <c r="A23" s="341"/>
      <c r="B23" s="81" t="s">
        <v>50</v>
      </c>
      <c r="C23" s="233"/>
      <c r="D23" s="233"/>
      <c r="E23" s="233"/>
      <c r="F23" s="233"/>
      <c r="G23" s="233"/>
      <c r="J23" s="16"/>
    </row>
    <row r="24" spans="1:10" ht="15">
      <c r="A24" s="341"/>
      <c r="B24" s="81" t="s">
        <v>51</v>
      </c>
      <c r="C24" s="233"/>
      <c r="D24" s="233"/>
      <c r="E24" s="233"/>
      <c r="F24" s="233"/>
      <c r="G24" s="233"/>
      <c r="J24" s="16"/>
    </row>
    <row r="25" spans="1:7" ht="31.5">
      <c r="A25" s="40">
        <v>8</v>
      </c>
      <c r="B25" s="49" t="s">
        <v>43</v>
      </c>
      <c r="C25" s="235">
        <f>C9+C10+C11+C17+C19+C20</f>
        <v>766000</v>
      </c>
      <c r="D25" s="235">
        <f>D9+D10+D11+D17+D19+D20</f>
        <v>765100</v>
      </c>
      <c r="E25" s="235">
        <f>E9+E10+E11+E17+E19+E20</f>
        <v>2</v>
      </c>
      <c r="F25" s="235">
        <f>F9+F10+F11+F17+F19+F20</f>
        <v>0</v>
      </c>
      <c r="G25" s="235">
        <f>G9+G10+G11+G17+G19+G20</f>
        <v>0</v>
      </c>
    </row>
  </sheetData>
  <sheetProtection algorithmName="SHA-512" hashValue="DHWuE8aez8xEPV/tr4c7juiVOwwrTIGQqO0iqO+ugLYzJw/k2Tyl1Wv65JZIL5rWGXlm9hr655q72nIN/pz7uQ==" saltValue="ta/QJpLphXNBBTalMhgtmw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85" zoomScaleNormal="85" workbookViewId="0" topLeftCell="A10">
      <selection activeCell="I21" sqref="I21"/>
    </sheetView>
  </sheetViews>
  <sheetFormatPr defaultColWidth="9.140625" defaultRowHeight="15"/>
  <cols>
    <col min="1" max="1" width="8.28125" style="15" customWidth="1"/>
    <col min="2" max="2" width="25.00390625" style="15" customWidth="1"/>
    <col min="3" max="4" width="17.140625" style="15" customWidth="1"/>
    <col min="5" max="6" width="17.7109375" style="15" customWidth="1"/>
    <col min="7" max="8" width="16.8515625" style="15" customWidth="1"/>
    <col min="9" max="10" width="17.28125" style="15" customWidth="1"/>
    <col min="11" max="12" width="16.421875" style="15" customWidth="1"/>
    <col min="13" max="16384" width="9.140625" style="15" customWidth="1"/>
  </cols>
  <sheetData>
    <row r="2" spans="1:6" ht="15">
      <c r="A2" s="367" t="s">
        <v>81</v>
      </c>
      <c r="B2" s="367"/>
      <c r="C2" s="359" t="str">
        <f>+'Т1 - број запослених'!C2:L2</f>
        <v>ОПШТИНА ВЕЛИКА ПЛАНА</v>
      </c>
      <c r="D2" s="359"/>
      <c r="E2" s="359"/>
      <c r="F2" s="359"/>
    </row>
    <row r="3" spans="1:2" ht="15">
      <c r="A3" s="7"/>
      <c r="B3" s="7"/>
    </row>
    <row r="4" spans="3:10" ht="15.75">
      <c r="C4" s="335" t="s">
        <v>99</v>
      </c>
      <c r="D4" s="335"/>
      <c r="E4" s="335"/>
      <c r="F4" s="335"/>
      <c r="G4" s="335"/>
      <c r="H4" s="335"/>
      <c r="I4" s="13"/>
      <c r="J4" s="13"/>
    </row>
    <row r="6" spans="2:12" ht="19.5" customHeight="1">
      <c r="B6" s="238" t="s">
        <v>140</v>
      </c>
      <c r="C6" s="371">
        <v>2017</v>
      </c>
      <c r="D6" s="371"/>
      <c r="E6" s="371"/>
      <c r="F6" s="371"/>
      <c r="G6" s="371"/>
      <c r="H6" s="371"/>
      <c r="I6" s="356">
        <v>2018</v>
      </c>
      <c r="J6" s="357"/>
      <c r="K6" s="357"/>
      <c r="L6" s="358"/>
    </row>
    <row r="7" spans="1:12" ht="37.5" customHeight="1">
      <c r="A7" s="360" t="s">
        <v>2</v>
      </c>
      <c r="B7" s="368" t="s">
        <v>0</v>
      </c>
      <c r="C7" s="363" t="s">
        <v>78</v>
      </c>
      <c r="D7" s="364"/>
      <c r="E7" s="363" t="s">
        <v>100</v>
      </c>
      <c r="F7" s="364"/>
      <c r="G7" s="360" t="s">
        <v>101</v>
      </c>
      <c r="H7" s="360" t="s">
        <v>102</v>
      </c>
      <c r="I7" s="365" t="s">
        <v>103</v>
      </c>
      <c r="J7" s="366"/>
      <c r="K7" s="360" t="s">
        <v>104</v>
      </c>
      <c r="L7" s="360" t="s">
        <v>105</v>
      </c>
    </row>
    <row r="8" spans="1:12" ht="30" customHeight="1">
      <c r="A8" s="361"/>
      <c r="B8" s="369"/>
      <c r="C8" s="360" t="s">
        <v>40</v>
      </c>
      <c r="D8" s="50" t="s">
        <v>64</v>
      </c>
      <c r="E8" s="360" t="s">
        <v>40</v>
      </c>
      <c r="F8" s="50" t="s">
        <v>64</v>
      </c>
      <c r="G8" s="361"/>
      <c r="H8" s="361"/>
      <c r="I8" s="360" t="s">
        <v>40</v>
      </c>
      <c r="J8" s="50" t="s">
        <v>64</v>
      </c>
      <c r="K8" s="361"/>
      <c r="L8" s="361"/>
    </row>
    <row r="9" spans="1:12" ht="56.25" customHeight="1">
      <c r="A9" s="362"/>
      <c r="B9" s="370"/>
      <c r="C9" s="362"/>
      <c r="D9" s="80"/>
      <c r="E9" s="362"/>
      <c r="F9" s="80"/>
      <c r="G9" s="362"/>
      <c r="H9" s="362"/>
      <c r="I9" s="362"/>
      <c r="J9" s="80"/>
      <c r="K9" s="362"/>
      <c r="L9" s="362"/>
    </row>
    <row r="10" spans="1:12" ht="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2" ht="29.25">
      <c r="A11" s="48">
        <v>1</v>
      </c>
      <c r="B11" s="34" t="s">
        <v>179</v>
      </c>
      <c r="C11" s="84">
        <v>400000</v>
      </c>
      <c r="D11" s="84"/>
      <c r="E11" s="84">
        <v>397600</v>
      </c>
      <c r="F11" s="84"/>
      <c r="G11" s="84">
        <v>7</v>
      </c>
      <c r="H11" s="84"/>
      <c r="I11" s="84">
        <v>300000</v>
      </c>
      <c r="J11" s="84"/>
      <c r="K11" s="84">
        <v>5</v>
      </c>
      <c r="L11" s="84"/>
    </row>
    <row r="12" spans="1:12" ht="15">
      <c r="A12" s="48">
        <v>2</v>
      </c>
      <c r="B12" s="34" t="s">
        <v>8</v>
      </c>
      <c r="C12" s="84">
        <v>319000</v>
      </c>
      <c r="D12" s="84"/>
      <c r="E12" s="84">
        <v>280050</v>
      </c>
      <c r="F12" s="84"/>
      <c r="G12" s="84">
        <v>2</v>
      </c>
      <c r="H12" s="84"/>
      <c r="I12" s="84">
        <v>170000</v>
      </c>
      <c r="J12" s="84"/>
      <c r="K12" s="84">
        <v>1</v>
      </c>
      <c r="L12" s="84"/>
    </row>
    <row r="13" spans="1:15" ht="57.75">
      <c r="A13" s="341">
        <v>3</v>
      </c>
      <c r="B13" s="8" t="s">
        <v>62</v>
      </c>
      <c r="C13" s="9">
        <f>SUM(C14:C18)</f>
        <v>35000</v>
      </c>
      <c r="D13" s="9">
        <f aca="true" t="shared" si="0" ref="D13:L13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aca="true" t="shared" si="1" ref="H13">SUM(H14:H18)</f>
        <v>0</v>
      </c>
      <c r="I13" s="9">
        <f t="shared" si="0"/>
        <v>507000</v>
      </c>
      <c r="J13" s="9">
        <f t="shared" si="0"/>
        <v>0</v>
      </c>
      <c r="K13" s="9">
        <f aca="true" t="shared" si="2" ref="K13">SUM(K14:K18)</f>
        <v>7</v>
      </c>
      <c r="L13" s="9">
        <f t="shared" si="0"/>
        <v>0</v>
      </c>
      <c r="O13" s="16"/>
    </row>
    <row r="14" spans="1:15" ht="15">
      <c r="A14" s="341"/>
      <c r="B14" s="81" t="s">
        <v>184</v>
      </c>
      <c r="C14" s="233">
        <v>35000</v>
      </c>
      <c r="D14" s="233"/>
      <c r="E14" s="233">
        <v>0</v>
      </c>
      <c r="F14" s="233"/>
      <c r="G14" s="233">
        <v>0</v>
      </c>
      <c r="H14" s="233"/>
      <c r="I14" s="233">
        <v>507000</v>
      </c>
      <c r="J14" s="233"/>
      <c r="K14" s="233">
        <v>7</v>
      </c>
      <c r="L14" s="233"/>
      <c r="O14" s="16"/>
    </row>
    <row r="15" spans="1:15" ht="15">
      <c r="A15" s="341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ht="15">
      <c r="A16" s="341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2" ht="15">
      <c r="A17" s="341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2" ht="15">
      <c r="A18" s="341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2" ht="15">
      <c r="A20" s="33">
        <v>5</v>
      </c>
      <c r="B20" s="39" t="s">
        <v>1</v>
      </c>
      <c r="C20" s="84">
        <v>53000</v>
      </c>
      <c r="D20" s="84"/>
      <c r="E20" s="84">
        <v>0</v>
      </c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8">
        <v>6</v>
      </c>
      <c r="B21" s="39" t="s">
        <v>11</v>
      </c>
      <c r="C21" s="84">
        <v>650000</v>
      </c>
      <c r="D21" s="84"/>
      <c r="E21" s="84">
        <v>355600</v>
      </c>
      <c r="F21" s="84"/>
      <c r="G21" s="84">
        <v>8</v>
      </c>
      <c r="H21" s="84"/>
      <c r="I21" s="84">
        <v>650000</v>
      </c>
      <c r="J21" s="84"/>
      <c r="K21" s="84">
        <v>8</v>
      </c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41">
        <v>7</v>
      </c>
      <c r="B22" s="8" t="s">
        <v>63</v>
      </c>
      <c r="C22" s="9">
        <f>SUM(C23:C26)</f>
        <v>0</v>
      </c>
      <c r="D22" s="9">
        <f aca="true" t="shared" si="3" ref="D22:L22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aca="true" t="shared" si="4" ref="H22">SUM(H23:H26)</f>
        <v>0</v>
      </c>
      <c r="I22" s="9">
        <f t="shared" si="3"/>
        <v>0</v>
      </c>
      <c r="J22" s="9">
        <f t="shared" si="3"/>
        <v>0</v>
      </c>
      <c r="K22" s="9">
        <f aca="true" t="shared" si="5" ref="K22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41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15" ht="15">
      <c r="A24" s="341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15" ht="15">
      <c r="A25" s="341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15" ht="15">
      <c r="A26" s="341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12" ht="31.5">
      <c r="A27" s="40">
        <v>8</v>
      </c>
      <c r="B27" s="49" t="s">
        <v>41</v>
      </c>
      <c r="C27" s="235">
        <f>C11+C12+C13+C19+C20+C21+C22</f>
        <v>1457000</v>
      </c>
      <c r="D27" s="235">
        <f>D11+D12+D13+D19+D20+D21+D22</f>
        <v>0</v>
      </c>
      <c r="E27" s="235">
        <f aca="true" t="shared" si="6" ref="E27:L27">E11+E12+E13+E19+E20+E21+E22</f>
        <v>1033250</v>
      </c>
      <c r="F27" s="235">
        <f t="shared" si="6"/>
        <v>0</v>
      </c>
      <c r="G27" s="235">
        <f t="shared" si="6"/>
        <v>17</v>
      </c>
      <c r="H27" s="235">
        <f t="shared" si="6"/>
        <v>0</v>
      </c>
      <c r="I27" s="235">
        <f t="shared" si="6"/>
        <v>1627000</v>
      </c>
      <c r="J27" s="235">
        <f t="shared" si="6"/>
        <v>0</v>
      </c>
      <c r="K27" s="235">
        <f t="shared" si="6"/>
        <v>21</v>
      </c>
      <c r="L27" s="235">
        <f t="shared" si="6"/>
        <v>0</v>
      </c>
    </row>
  </sheetData>
  <sheetProtection algorithmName="SHA-512" hashValue="sCkpIS3XoJ8GxZfw1AFabfBBtkW08QVwsI5wRrr/tSLR+J72erG9p/2N+wzm07hMqFkO9bGa9WmvZ67AIo1mlA==" saltValue="VEs2dxgvDVlgChCvKOXfAQ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55"/>
  <sheetViews>
    <sheetView view="pageBreakPreview" zoomScale="80" zoomScaleSheetLayoutView="80" workbookViewId="0" topLeftCell="C1">
      <selection activeCell="X31" sqref="X31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421875" style="15" customWidth="1"/>
    <col min="4" max="4" width="8.57421875" style="15" customWidth="1"/>
    <col min="5" max="5" width="7.57421875" style="15" customWidth="1"/>
    <col min="6" max="6" width="8.7109375" style="15" customWidth="1"/>
    <col min="7" max="7" width="7.28125" style="15" customWidth="1"/>
    <col min="8" max="8" width="8.00390625" style="15" customWidth="1"/>
    <col min="9" max="9" width="7.7109375" style="15" customWidth="1"/>
    <col min="10" max="10" width="7.8515625" style="15" customWidth="1"/>
    <col min="11" max="11" width="7.421875" style="15" customWidth="1"/>
    <col min="12" max="12" width="8.28125" style="15" customWidth="1"/>
    <col min="13" max="13" width="7.57421875" style="15" customWidth="1"/>
    <col min="14" max="14" width="8.140625" style="15" customWidth="1"/>
    <col min="15" max="15" width="7.57421875" style="15" customWidth="1"/>
    <col min="16" max="16" width="7.8515625" style="15" customWidth="1"/>
    <col min="17" max="17" width="9.7109375" style="15" customWidth="1"/>
    <col min="18" max="18" width="12.00390625" style="15" customWidth="1"/>
    <col min="19" max="19" width="10.140625" style="15" customWidth="1"/>
    <col min="20" max="20" width="9.7109375" style="15" customWidth="1"/>
    <col min="21" max="21" width="11.28125" style="15" customWidth="1"/>
    <col min="22" max="22" width="11.7109375" style="15" customWidth="1"/>
    <col min="23" max="25" width="12.7109375" style="15" customWidth="1"/>
    <col min="26" max="16384" width="8.7109375" style="15" customWidth="1"/>
  </cols>
  <sheetData>
    <row r="2" spans="1:10" ht="15.75">
      <c r="A2" s="335" t="s">
        <v>81</v>
      </c>
      <c r="B2" s="335"/>
      <c r="C2" s="347" t="str">
        <f>+'Т1 - број запослених'!C2:L2</f>
        <v>ОПШТИНА ВЕЛИКА ПЛАНА</v>
      </c>
      <c r="D2" s="347"/>
      <c r="E2" s="347"/>
      <c r="F2" s="347"/>
      <c r="G2" s="347"/>
      <c r="H2" s="347"/>
      <c r="I2" s="79"/>
      <c r="J2" s="79"/>
    </row>
    <row r="4" spans="3:25" ht="15.75">
      <c r="C4" s="335" t="s">
        <v>180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</row>
    <row r="5" spans="1:5" ht="15">
      <c r="A5" s="16"/>
      <c r="C5" s="7"/>
      <c r="D5" s="7"/>
      <c r="E5" s="7"/>
    </row>
    <row r="6" ht="18.75">
      <c r="B6" s="231" t="s">
        <v>141</v>
      </c>
    </row>
    <row r="7" spans="1:25" ht="18.75" customHeight="1">
      <c r="A7" s="379" t="s">
        <v>2</v>
      </c>
      <c r="B7" s="379" t="s">
        <v>14</v>
      </c>
      <c r="C7" s="372" t="s">
        <v>15</v>
      </c>
      <c r="D7" s="372" t="s">
        <v>16</v>
      </c>
      <c r="E7" s="375" t="s">
        <v>36</v>
      </c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76"/>
      <c r="R7" s="372" t="s">
        <v>20</v>
      </c>
      <c r="S7" s="372" t="s">
        <v>22</v>
      </c>
      <c r="T7" s="372" t="s">
        <v>73</v>
      </c>
      <c r="U7" s="372" t="s">
        <v>80</v>
      </c>
      <c r="V7" s="372" t="s">
        <v>82</v>
      </c>
      <c r="W7" s="372" t="s">
        <v>72</v>
      </c>
      <c r="X7" s="372" t="s">
        <v>23</v>
      </c>
      <c r="Y7" s="372" t="s">
        <v>24</v>
      </c>
    </row>
    <row r="8" spans="1:25" ht="141" customHeight="1">
      <c r="A8" s="380"/>
      <c r="B8" s="380"/>
      <c r="C8" s="373"/>
      <c r="D8" s="373"/>
      <c r="E8" s="375" t="s">
        <v>83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2" t="s">
        <v>19</v>
      </c>
      <c r="R8" s="373"/>
      <c r="S8" s="373"/>
      <c r="T8" s="373"/>
      <c r="U8" s="373"/>
      <c r="V8" s="373"/>
      <c r="W8" s="373"/>
      <c r="X8" s="373"/>
      <c r="Y8" s="373"/>
    </row>
    <row r="9" spans="1:25" ht="82.5" customHeight="1">
      <c r="A9" s="381"/>
      <c r="B9" s="381"/>
      <c r="C9" s="374"/>
      <c r="D9" s="374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4"/>
      <c r="R9" s="374"/>
      <c r="S9" s="374"/>
      <c r="T9" s="374"/>
      <c r="U9" s="374"/>
      <c r="V9" s="374"/>
      <c r="W9" s="374"/>
      <c r="X9" s="374"/>
      <c r="Y9" s="374"/>
    </row>
    <row r="10" spans="1:25" ht="18" customHeight="1">
      <c r="A10" s="18"/>
      <c r="B10" s="54" t="s">
        <v>65</v>
      </c>
      <c r="C10" s="66">
        <f>SUM(C11:C24)</f>
        <v>139.01</v>
      </c>
      <c r="D10" s="66">
        <f>SUM(D11:D24)</f>
        <v>33.53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SUM(Q11:Q24)</f>
        <v>186.09</v>
      </c>
      <c r="R10" s="62"/>
      <c r="S10" s="63"/>
      <c r="T10" s="67">
        <f aca="true" t="shared" si="0" ref="T10:Y10">SUM(T11:T24)</f>
        <v>25</v>
      </c>
      <c r="U10" s="67">
        <f t="shared" si="0"/>
        <v>30062</v>
      </c>
      <c r="V10" s="67">
        <f t="shared" si="0"/>
        <v>0</v>
      </c>
      <c r="W10" s="67">
        <f t="shared" si="0"/>
        <v>1184824.791</v>
      </c>
      <c r="X10" s="67">
        <f t="shared" si="0"/>
        <v>1690192.2838801711</v>
      </c>
      <c r="Y10" s="67">
        <f t="shared" si="0"/>
        <v>1992736.702694722</v>
      </c>
    </row>
    <row r="11" spans="1:25" ht="15">
      <c r="A11" s="18">
        <v>1</v>
      </c>
      <c r="B11" s="19" t="s">
        <v>25</v>
      </c>
      <c r="C11" s="71">
        <v>7.74</v>
      </c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7.74</v>
      </c>
      <c r="R11" s="71">
        <v>9709.4</v>
      </c>
      <c r="S11" s="21">
        <f>Q11*R11</f>
        <v>75150.756</v>
      </c>
      <c r="T11" s="77">
        <v>1</v>
      </c>
      <c r="U11" s="77">
        <v>601</v>
      </c>
      <c r="V11" s="77"/>
      <c r="W11" s="21">
        <f>S11*T11+U11+V11</f>
        <v>75751.756</v>
      </c>
      <c r="X11" s="21">
        <f>W11/0.701</f>
        <v>108062.41940085591</v>
      </c>
      <c r="Y11" s="21">
        <f>X11+(X11*17.9%)</f>
        <v>127405.59247360913</v>
      </c>
    </row>
    <row r="12" spans="1:25" ht="15">
      <c r="A12" s="18"/>
      <c r="B12" s="19" t="s">
        <v>25</v>
      </c>
      <c r="C12" s="71">
        <v>7</v>
      </c>
      <c r="D12" s="71"/>
      <c r="E12" s="73"/>
      <c r="F12" s="71"/>
      <c r="G12" s="73"/>
      <c r="H12" s="71"/>
      <c r="I12" s="73"/>
      <c r="J12" s="71"/>
      <c r="K12" s="73"/>
      <c r="L12" s="71"/>
      <c r="M12" s="73"/>
      <c r="N12" s="71"/>
      <c r="O12" s="73"/>
      <c r="P12" s="71"/>
      <c r="Q12" s="20">
        <f>C12+D12+F12+H12+J12+L12+N12+P12</f>
        <v>7</v>
      </c>
      <c r="R12" s="71">
        <v>9709.4</v>
      </c>
      <c r="S12" s="21">
        <f>Q12*R12</f>
        <v>67965.8</v>
      </c>
      <c r="T12" s="77">
        <v>2</v>
      </c>
      <c r="U12" s="77">
        <v>5165</v>
      </c>
      <c r="V12" s="77"/>
      <c r="W12" s="21">
        <f>S12*T12+U12+V12</f>
        <v>141096.6</v>
      </c>
      <c r="X12" s="21">
        <f>W12/0.701</f>
        <v>201279.029957204</v>
      </c>
      <c r="Y12" s="21">
        <f>X12+(X12*17.9%)</f>
        <v>237307.97631954352</v>
      </c>
    </row>
    <row r="13" spans="1:25" ht="15">
      <c r="A13" s="58">
        <v>2</v>
      </c>
      <c r="B13" s="59" t="s">
        <v>69</v>
      </c>
      <c r="C13" s="72">
        <v>14.85</v>
      </c>
      <c r="D13" s="72">
        <v>9</v>
      </c>
      <c r="E13" s="74">
        <v>0.3</v>
      </c>
      <c r="F13" s="72">
        <v>7.16</v>
      </c>
      <c r="G13" s="74" t="s">
        <v>45</v>
      </c>
      <c r="H13" s="72"/>
      <c r="I13" s="74" t="s">
        <v>45</v>
      </c>
      <c r="J13" s="72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aca="true" t="shared" si="1" ref="Q13:Q15">C13+D13+F13+H13+J13+L13+N13+P13</f>
        <v>31.01</v>
      </c>
      <c r="R13" s="72">
        <v>2089.52</v>
      </c>
      <c r="S13" s="21">
        <f>Q13*R13</f>
        <v>64796.0152</v>
      </c>
      <c r="T13" s="78">
        <v>6</v>
      </c>
      <c r="U13" s="78">
        <v>17105</v>
      </c>
      <c r="V13" s="78"/>
      <c r="W13" s="21">
        <f aca="true" t="shared" si="2" ref="W13:W24">S13*T13+U13+V13</f>
        <v>405881.0912</v>
      </c>
      <c r="X13" s="21">
        <f>W13/0.701</f>
        <v>579002.9831669045</v>
      </c>
      <c r="Y13" s="21">
        <f aca="true" t="shared" si="3" ref="Y13:Y24">X13+(X13*17.9%)</f>
        <v>682644.5171537804</v>
      </c>
    </row>
    <row r="14" spans="1:25" ht="15">
      <c r="A14" s="58"/>
      <c r="B14" s="59" t="s">
        <v>69</v>
      </c>
      <c r="C14" s="72">
        <v>14.85</v>
      </c>
      <c r="D14" s="72">
        <v>9</v>
      </c>
      <c r="E14" s="74">
        <v>0.2</v>
      </c>
      <c r="F14" s="72">
        <v>4.77</v>
      </c>
      <c r="G14" s="74"/>
      <c r="H14" s="72"/>
      <c r="I14" s="74"/>
      <c r="J14" s="288"/>
      <c r="K14" s="74"/>
      <c r="L14" s="72"/>
      <c r="M14" s="74"/>
      <c r="N14" s="72"/>
      <c r="O14" s="74"/>
      <c r="P14" s="72"/>
      <c r="Q14" s="60">
        <f t="shared" si="1"/>
        <v>28.62</v>
      </c>
      <c r="R14" s="72">
        <v>2089.52</v>
      </c>
      <c r="S14" s="21">
        <f>Q14*R14</f>
        <v>59802.0624</v>
      </c>
      <c r="T14" s="78">
        <v>1</v>
      </c>
      <c r="U14" s="78">
        <v>2870</v>
      </c>
      <c r="V14" s="78"/>
      <c r="W14" s="21">
        <f t="shared" si="2"/>
        <v>62672.0624</v>
      </c>
      <c r="X14" s="21">
        <f>W14/0.701</f>
        <v>89403.79800285307</v>
      </c>
      <c r="Y14" s="21">
        <f t="shared" si="3"/>
        <v>105407.07784536378</v>
      </c>
    </row>
    <row r="15" spans="1:25" ht="14.25" customHeight="1">
      <c r="A15" s="58">
        <v>3</v>
      </c>
      <c r="B15" s="59" t="s">
        <v>26</v>
      </c>
      <c r="C15" s="60">
        <v>12.05</v>
      </c>
      <c r="D15" s="72"/>
      <c r="E15" s="74" t="s">
        <v>45</v>
      </c>
      <c r="F15" s="72"/>
      <c r="G15" s="74" t="s">
        <v>45</v>
      </c>
      <c r="H15" s="72"/>
      <c r="I15" s="74" t="s">
        <v>45</v>
      </c>
      <c r="J15" s="75"/>
      <c r="K15" s="74" t="s">
        <v>45</v>
      </c>
      <c r="L15" s="72"/>
      <c r="M15" s="74" t="s">
        <v>45</v>
      </c>
      <c r="N15" s="72"/>
      <c r="O15" s="74" t="s">
        <v>45</v>
      </c>
      <c r="P15" s="72"/>
      <c r="Q15" s="60">
        <f t="shared" si="1"/>
        <v>12.05</v>
      </c>
      <c r="R15" s="72"/>
      <c r="S15" s="21">
        <f aca="true" t="shared" si="4" ref="S15:S38">Q15*R15</f>
        <v>0</v>
      </c>
      <c r="T15" s="78"/>
      <c r="U15" s="78"/>
      <c r="V15" s="78"/>
      <c r="W15" s="21">
        <f t="shared" si="2"/>
        <v>0</v>
      </c>
      <c r="X15" s="61">
        <f aca="true" t="shared" si="5" ref="X15">W15/0.701</f>
        <v>0</v>
      </c>
      <c r="Y15" s="21">
        <f t="shared" si="3"/>
        <v>0</v>
      </c>
    </row>
    <row r="16" spans="1:25" ht="15">
      <c r="A16" s="18">
        <v>4</v>
      </c>
      <c r="B16" s="19" t="s">
        <v>27</v>
      </c>
      <c r="C16" s="20">
        <v>10.77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aca="true" t="shared" si="6" ref="Q16:Q24">C16+D16+F16+H16+J16+L16+N16+P16</f>
        <v>10.77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aca="true" t="shared" si="7" ref="X16:X23">W16/0.701</f>
        <v>0</v>
      </c>
      <c r="Y16" s="21">
        <f t="shared" si="3"/>
        <v>0</v>
      </c>
    </row>
    <row r="17" spans="1:25" ht="29.25">
      <c r="A17" s="18">
        <v>5</v>
      </c>
      <c r="B17" s="22" t="s">
        <v>28</v>
      </c>
      <c r="C17" s="20">
        <v>10.45</v>
      </c>
      <c r="D17" s="71">
        <v>5.75</v>
      </c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>
        <v>0.1</v>
      </c>
      <c r="L17" s="71">
        <v>1.62</v>
      </c>
      <c r="M17" s="73" t="s">
        <v>45</v>
      </c>
      <c r="N17" s="71"/>
      <c r="O17" s="73" t="s">
        <v>45</v>
      </c>
      <c r="P17" s="71"/>
      <c r="Q17" s="20">
        <f t="shared" si="6"/>
        <v>17.82</v>
      </c>
      <c r="R17" s="71">
        <v>2278.66</v>
      </c>
      <c r="S17" s="21">
        <f t="shared" si="4"/>
        <v>40605.7212</v>
      </c>
      <c r="T17" s="77">
        <v>2</v>
      </c>
      <c r="U17" s="77">
        <v>324</v>
      </c>
      <c r="V17" s="77"/>
      <c r="W17" s="21">
        <f t="shared" si="2"/>
        <v>81535.4424</v>
      </c>
      <c r="X17" s="21">
        <f t="shared" si="7"/>
        <v>116313.0419400856</v>
      </c>
      <c r="Y17" s="21">
        <f t="shared" si="3"/>
        <v>137133.07644736092</v>
      </c>
    </row>
    <row r="18" spans="1:25" ht="30" customHeight="1">
      <c r="A18" s="18"/>
      <c r="B18" s="22" t="s">
        <v>28</v>
      </c>
      <c r="C18" s="20">
        <v>10.45</v>
      </c>
      <c r="D18" s="71">
        <v>5.75</v>
      </c>
      <c r="E18" s="73"/>
      <c r="F18" s="71"/>
      <c r="G18" s="73"/>
      <c r="H18" s="71"/>
      <c r="I18" s="73"/>
      <c r="J18" s="71"/>
      <c r="K18" s="73"/>
      <c r="L18" s="71"/>
      <c r="M18" s="73"/>
      <c r="N18" s="71"/>
      <c r="O18" s="73"/>
      <c r="P18" s="71"/>
      <c r="Q18" s="20">
        <f t="shared" si="6"/>
        <v>16.2</v>
      </c>
      <c r="R18" s="71">
        <v>2278.66</v>
      </c>
      <c r="S18" s="21">
        <f t="shared" si="4"/>
        <v>36914.291999999994</v>
      </c>
      <c r="T18" s="77">
        <v>8</v>
      </c>
      <c r="U18" s="77">
        <v>1323</v>
      </c>
      <c r="V18" s="77"/>
      <c r="W18" s="21">
        <f t="shared" si="2"/>
        <v>296637.33599999995</v>
      </c>
      <c r="X18" s="21">
        <f t="shared" si="7"/>
        <v>423163.1041369472</v>
      </c>
      <c r="Y18" s="21">
        <f t="shared" si="3"/>
        <v>498909.29977746075</v>
      </c>
    </row>
    <row r="19" spans="1:25" ht="17.25" customHeight="1">
      <c r="A19" s="18">
        <v>6</v>
      </c>
      <c r="B19" s="19" t="s">
        <v>29</v>
      </c>
      <c r="C19" s="20">
        <v>9.91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9.91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ht="15">
      <c r="A20" s="18">
        <v>7</v>
      </c>
      <c r="B20" s="19" t="s">
        <v>30</v>
      </c>
      <c r="C20" s="20">
        <v>8.95</v>
      </c>
      <c r="D20" s="71">
        <v>2.3</v>
      </c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11.25</v>
      </c>
      <c r="R20" s="71">
        <v>2278.66</v>
      </c>
      <c r="S20" s="21">
        <f t="shared" si="4"/>
        <v>25634.925</v>
      </c>
      <c r="T20" s="77">
        <v>1</v>
      </c>
      <c r="U20" s="77">
        <v>103</v>
      </c>
      <c r="V20" s="77"/>
      <c r="W20" s="21">
        <f t="shared" si="2"/>
        <v>25737.925</v>
      </c>
      <c r="X20" s="21">
        <f t="shared" si="7"/>
        <v>36716.01283880171</v>
      </c>
      <c r="Y20" s="21">
        <f t="shared" si="3"/>
        <v>43288.17913694722</v>
      </c>
    </row>
    <row r="21" spans="1:25" ht="29.25">
      <c r="A21" s="18">
        <v>8</v>
      </c>
      <c r="B21" s="22" t="s">
        <v>31</v>
      </c>
      <c r="C21" s="20">
        <v>8.85</v>
      </c>
      <c r="D21" s="71">
        <v>1.2</v>
      </c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10.049999999999999</v>
      </c>
      <c r="R21" s="71">
        <v>2506.52</v>
      </c>
      <c r="S21" s="21">
        <f t="shared" si="4"/>
        <v>25190.525999999998</v>
      </c>
      <c r="T21" s="77">
        <v>3</v>
      </c>
      <c r="U21" s="77">
        <v>2015</v>
      </c>
      <c r="V21" s="77"/>
      <c r="W21" s="21">
        <f t="shared" si="2"/>
        <v>77586.578</v>
      </c>
      <c r="X21" s="21">
        <f t="shared" si="7"/>
        <v>110679.8544935806</v>
      </c>
      <c r="Y21" s="21">
        <f t="shared" si="3"/>
        <v>130491.54844793152</v>
      </c>
    </row>
    <row r="22" spans="1:25" ht="15">
      <c r="A22" s="18">
        <v>9</v>
      </c>
      <c r="B22" s="19" t="s">
        <v>32</v>
      </c>
      <c r="C22" s="20">
        <v>8.74</v>
      </c>
      <c r="D22" s="71"/>
      <c r="E22" s="73" t="s">
        <v>45</v>
      </c>
      <c r="F22" s="71"/>
      <c r="G22" s="73" t="s">
        <v>45</v>
      </c>
      <c r="H22" s="71"/>
      <c r="I22" s="73" t="s">
        <v>45</v>
      </c>
      <c r="J22" s="71"/>
      <c r="K22" s="73" t="s">
        <v>45</v>
      </c>
      <c r="L22" s="71"/>
      <c r="M22" s="73" t="s">
        <v>45</v>
      </c>
      <c r="N22" s="71"/>
      <c r="O22" s="73" t="s">
        <v>45</v>
      </c>
      <c r="P22" s="71"/>
      <c r="Q22" s="20">
        <f t="shared" si="6"/>
        <v>8.74</v>
      </c>
      <c r="R22" s="71"/>
      <c r="S22" s="21">
        <f t="shared" si="4"/>
        <v>0</v>
      </c>
      <c r="T22" s="77"/>
      <c r="U22" s="77"/>
      <c r="V22" s="77"/>
      <c r="W22" s="21">
        <f t="shared" si="2"/>
        <v>0</v>
      </c>
      <c r="X22" s="21">
        <f t="shared" si="7"/>
        <v>0</v>
      </c>
      <c r="Y22" s="21">
        <f t="shared" si="3"/>
        <v>0</v>
      </c>
    </row>
    <row r="23" spans="1:25" ht="15">
      <c r="A23" s="18">
        <v>10</v>
      </c>
      <c r="B23" s="19" t="s">
        <v>33</v>
      </c>
      <c r="C23" s="20">
        <v>8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1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si="6"/>
        <v>8</v>
      </c>
      <c r="R23" s="71"/>
      <c r="S23" s="21">
        <f t="shared" si="4"/>
        <v>0</v>
      </c>
      <c r="T23" s="77"/>
      <c r="U23" s="77"/>
      <c r="V23" s="77"/>
      <c r="W23" s="21">
        <f t="shared" si="2"/>
        <v>0</v>
      </c>
      <c r="X23" s="21">
        <f t="shared" si="7"/>
        <v>0</v>
      </c>
      <c r="Y23" s="21">
        <f t="shared" si="3"/>
        <v>0</v>
      </c>
    </row>
    <row r="24" spans="1:25" ht="15">
      <c r="A24" s="18">
        <v>11</v>
      </c>
      <c r="B24" s="19" t="s">
        <v>34</v>
      </c>
      <c r="C24" s="20">
        <v>6.4</v>
      </c>
      <c r="D24" s="71">
        <v>0.53</v>
      </c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6"/>
        <v>6.930000000000001</v>
      </c>
      <c r="R24" s="71">
        <v>2506.52</v>
      </c>
      <c r="S24" s="21">
        <v>17370</v>
      </c>
      <c r="T24" s="77">
        <v>1</v>
      </c>
      <c r="U24" s="77">
        <v>556</v>
      </c>
      <c r="V24" s="77"/>
      <c r="W24" s="21">
        <f t="shared" si="2"/>
        <v>17926</v>
      </c>
      <c r="X24" s="21">
        <f>W24/0.701</f>
        <v>25572.03994293866</v>
      </c>
      <c r="Y24" s="21">
        <f t="shared" si="3"/>
        <v>30149.435092724678</v>
      </c>
    </row>
    <row r="25" spans="1:25" ht="19.5">
      <c r="A25" s="18"/>
      <c r="B25" s="54" t="s">
        <v>66</v>
      </c>
      <c r="C25" s="66">
        <f>SUM(C26:C38)</f>
        <v>125.38</v>
      </c>
      <c r="D25" s="66">
        <f>SUM(D26:D38)</f>
        <v>46.63000000000001</v>
      </c>
      <c r="E25" s="64"/>
      <c r="F25" s="62"/>
      <c r="G25" s="64"/>
      <c r="H25" s="62"/>
      <c r="I25" s="64"/>
      <c r="J25" s="62"/>
      <c r="K25" s="64"/>
      <c r="L25" s="62"/>
      <c r="M25" s="64"/>
      <c r="N25" s="62"/>
      <c r="O25" s="64"/>
      <c r="P25" s="62"/>
      <c r="Q25" s="66">
        <f>SUM(Q26:Q38)</f>
        <v>179.94000000000003</v>
      </c>
      <c r="R25" s="62"/>
      <c r="S25" s="63">
        <f t="shared" si="4"/>
        <v>0</v>
      </c>
      <c r="T25" s="67">
        <f aca="true" t="shared" si="8" ref="T25:Y25">SUM(T26:T38)</f>
        <v>84</v>
      </c>
      <c r="U25" s="67">
        <f t="shared" si="8"/>
        <v>193330</v>
      </c>
      <c r="V25" s="67">
        <f t="shared" si="8"/>
        <v>0</v>
      </c>
      <c r="W25" s="67">
        <f t="shared" si="8"/>
        <v>3231595.4804000002</v>
      </c>
      <c r="X25" s="67">
        <f t="shared" si="8"/>
        <v>4609979.287303852</v>
      </c>
      <c r="Y25" s="67">
        <f t="shared" si="8"/>
        <v>5435165.579731241</v>
      </c>
    </row>
    <row r="26" spans="1:25" ht="28.5" customHeight="1">
      <c r="A26" s="18">
        <v>3</v>
      </c>
      <c r="B26" s="19" t="s">
        <v>26</v>
      </c>
      <c r="C26" s="20">
        <v>12.05</v>
      </c>
      <c r="D26" s="71">
        <v>8.4</v>
      </c>
      <c r="E26" s="73" t="s">
        <v>45</v>
      </c>
      <c r="F26" s="71"/>
      <c r="G26" s="73" t="s">
        <v>45</v>
      </c>
      <c r="H26" s="71"/>
      <c r="I26" s="73">
        <v>0.1</v>
      </c>
      <c r="J26" s="76">
        <v>2.05</v>
      </c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aca="true" t="shared" si="9" ref="Q26:Q38">C26+D26+F26+H26+J26+L26+N26+P26</f>
        <v>22.500000000000004</v>
      </c>
      <c r="R26" s="71">
        <v>2278.66</v>
      </c>
      <c r="S26" s="21">
        <f t="shared" si="4"/>
        <v>51269.850000000006</v>
      </c>
      <c r="T26" s="77">
        <v>14</v>
      </c>
      <c r="U26" s="77">
        <v>51479</v>
      </c>
      <c r="V26" s="77"/>
      <c r="W26" s="21">
        <f>S26*T26+U26+V26</f>
        <v>769256.9000000001</v>
      </c>
      <c r="X26" s="21">
        <f aca="true" t="shared" si="10" ref="X26:X37">W26/0.701</f>
        <v>1097370.7560627677</v>
      </c>
      <c r="Y26" s="21">
        <f>X26+(X26*17.9%)</f>
        <v>1293800.121398003</v>
      </c>
    </row>
    <row r="27" spans="1:25" ht="18" customHeight="1">
      <c r="A27" s="18"/>
      <c r="B27" s="19" t="s">
        <v>26</v>
      </c>
      <c r="C27" s="20">
        <v>12.05</v>
      </c>
      <c r="D27" s="71">
        <v>8.4</v>
      </c>
      <c r="E27" s="73"/>
      <c r="F27" s="71"/>
      <c r="G27" s="73"/>
      <c r="H27" s="71"/>
      <c r="I27" s="73"/>
      <c r="J27" s="76"/>
      <c r="K27" s="73"/>
      <c r="L27" s="71"/>
      <c r="M27" s="73"/>
      <c r="N27" s="71"/>
      <c r="O27" s="73"/>
      <c r="P27" s="71"/>
      <c r="Q27" s="20">
        <f t="shared" si="9"/>
        <v>20.450000000000003</v>
      </c>
      <c r="R27" s="71">
        <v>2278.66</v>
      </c>
      <c r="S27" s="21">
        <f t="shared" si="4"/>
        <v>46598.597</v>
      </c>
      <c r="T27" s="77">
        <v>17</v>
      </c>
      <c r="U27" s="77">
        <v>39329</v>
      </c>
      <c r="V27" s="77"/>
      <c r="W27" s="21">
        <f>S27*T27+U27+V27</f>
        <v>831505.149</v>
      </c>
      <c r="X27" s="21">
        <f t="shared" si="10"/>
        <v>1186169.970042796</v>
      </c>
      <c r="Y27" s="21">
        <f>X27+(X27*17.9%)</f>
        <v>1398494.3946804567</v>
      </c>
    </row>
    <row r="28" spans="1:25" ht="15">
      <c r="A28" s="18">
        <v>4</v>
      </c>
      <c r="B28" s="19" t="s">
        <v>27</v>
      </c>
      <c r="C28" s="20">
        <v>10.77</v>
      </c>
      <c r="D28" s="71">
        <v>8.2</v>
      </c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>
        <v>0.1</v>
      </c>
      <c r="L28" s="71">
        <v>1.9</v>
      </c>
      <c r="M28" s="73" t="s">
        <v>45</v>
      </c>
      <c r="N28" s="71"/>
      <c r="O28" s="73" t="s">
        <v>45</v>
      </c>
      <c r="P28" s="71"/>
      <c r="Q28" s="20">
        <f t="shared" si="9"/>
        <v>20.869999999999997</v>
      </c>
      <c r="R28" s="71">
        <v>2278.66</v>
      </c>
      <c r="S28" s="21">
        <f t="shared" si="4"/>
        <v>47555.63419999999</v>
      </c>
      <c r="T28" s="77">
        <v>1</v>
      </c>
      <c r="U28" s="77">
        <v>951</v>
      </c>
      <c r="V28" s="77"/>
      <c r="W28" s="21">
        <f aca="true" t="shared" si="11" ref="W28:W38">S28*T28+U28+V28</f>
        <v>48506.63419999999</v>
      </c>
      <c r="X28" s="21">
        <f t="shared" si="10"/>
        <v>69196.3398002853</v>
      </c>
      <c r="Y28" s="21">
        <f aca="true" t="shared" si="12" ref="Y28:Y38">X28+(X28*17.9%)</f>
        <v>81582.48462453637</v>
      </c>
    </row>
    <row r="29" spans="1:25" ht="29.25">
      <c r="A29" s="18">
        <v>5</v>
      </c>
      <c r="B29" s="22" t="s">
        <v>28</v>
      </c>
      <c r="C29" s="20">
        <v>10.45</v>
      </c>
      <c r="D29" s="71">
        <v>5.75</v>
      </c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>
        <v>0.1</v>
      </c>
      <c r="L29" s="71">
        <v>1.62</v>
      </c>
      <c r="M29" s="73" t="s">
        <v>45</v>
      </c>
      <c r="N29" s="71"/>
      <c r="O29" s="73" t="s">
        <v>45</v>
      </c>
      <c r="P29" s="71"/>
      <c r="Q29" s="20">
        <f t="shared" si="9"/>
        <v>17.82</v>
      </c>
      <c r="R29" s="71">
        <v>2278.66</v>
      </c>
      <c r="S29" s="21">
        <f t="shared" si="4"/>
        <v>40605.7212</v>
      </c>
      <c r="T29" s="77">
        <v>2</v>
      </c>
      <c r="U29" s="77">
        <v>2762</v>
      </c>
      <c r="V29" s="77"/>
      <c r="W29" s="21">
        <f t="shared" si="11"/>
        <v>83973.4424</v>
      </c>
      <c r="X29" s="21">
        <f t="shared" si="10"/>
        <v>119790.93067047077</v>
      </c>
      <c r="Y29" s="21">
        <f t="shared" si="12"/>
        <v>141233.50726048503</v>
      </c>
    </row>
    <row r="30" spans="1:25" ht="29.25">
      <c r="A30" s="18"/>
      <c r="B30" s="22" t="s">
        <v>28</v>
      </c>
      <c r="C30" s="20">
        <v>10.45</v>
      </c>
      <c r="D30" s="71">
        <v>5.75</v>
      </c>
      <c r="E30" s="73"/>
      <c r="F30" s="71"/>
      <c r="G30" s="73"/>
      <c r="H30" s="71"/>
      <c r="I30" s="73"/>
      <c r="J30" s="71"/>
      <c r="K30" s="73"/>
      <c r="L30" s="71"/>
      <c r="M30" s="73"/>
      <c r="N30" s="71"/>
      <c r="O30" s="73"/>
      <c r="P30" s="71"/>
      <c r="Q30" s="20">
        <f t="shared" si="9"/>
        <v>16.2</v>
      </c>
      <c r="R30" s="71">
        <v>2278.66</v>
      </c>
      <c r="S30" s="21">
        <f t="shared" si="4"/>
        <v>36914.291999999994</v>
      </c>
      <c r="T30" s="77">
        <v>10</v>
      </c>
      <c r="U30" s="77">
        <v>14027</v>
      </c>
      <c r="V30" s="77"/>
      <c r="W30" s="21">
        <f t="shared" si="11"/>
        <v>383169.9199999999</v>
      </c>
      <c r="X30" s="21">
        <f t="shared" si="10"/>
        <v>546604.736091298</v>
      </c>
      <c r="Y30" s="21">
        <f t="shared" si="12"/>
        <v>644446.9838516404</v>
      </c>
    </row>
    <row r="31" spans="1:25" ht="16.5" customHeight="1">
      <c r="A31" s="18">
        <v>6</v>
      </c>
      <c r="B31" s="19" t="s">
        <v>29</v>
      </c>
      <c r="C31" s="20">
        <v>9.91</v>
      </c>
      <c r="D31" s="71">
        <v>3.6</v>
      </c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>
        <v>0.1</v>
      </c>
      <c r="L31" s="71">
        <v>1.35</v>
      </c>
      <c r="M31" s="73" t="s">
        <v>45</v>
      </c>
      <c r="N31" s="71"/>
      <c r="O31" s="73" t="s">
        <v>45</v>
      </c>
      <c r="P31" s="71"/>
      <c r="Q31" s="20">
        <f t="shared" si="9"/>
        <v>14.86</v>
      </c>
      <c r="R31" s="71">
        <v>2278.66</v>
      </c>
      <c r="S31" s="21">
        <f t="shared" si="4"/>
        <v>33860.887599999995</v>
      </c>
      <c r="T31" s="77">
        <v>3</v>
      </c>
      <c r="U31" s="77">
        <v>6365</v>
      </c>
      <c r="V31" s="77"/>
      <c r="W31" s="21">
        <f t="shared" si="11"/>
        <v>107947.66279999999</v>
      </c>
      <c r="X31" s="21">
        <f t="shared" si="10"/>
        <v>153990.95977175463</v>
      </c>
      <c r="Y31" s="21">
        <f t="shared" si="12"/>
        <v>181555.34157089872</v>
      </c>
    </row>
    <row r="32" spans="1:25" ht="16.5" customHeight="1">
      <c r="A32" s="18"/>
      <c r="B32" s="19" t="s">
        <v>29</v>
      </c>
      <c r="C32" s="20">
        <v>9.91</v>
      </c>
      <c r="D32" s="71">
        <v>3.6</v>
      </c>
      <c r="E32" s="73"/>
      <c r="F32" s="71"/>
      <c r="G32" s="73"/>
      <c r="H32" s="71"/>
      <c r="I32" s="73"/>
      <c r="J32" s="71"/>
      <c r="K32" s="73"/>
      <c r="L32" s="71"/>
      <c r="M32" s="73"/>
      <c r="N32" s="71"/>
      <c r="O32" s="73"/>
      <c r="P32" s="71"/>
      <c r="Q32" s="20">
        <f t="shared" si="9"/>
        <v>13.51</v>
      </c>
      <c r="R32" s="71">
        <v>2278.66</v>
      </c>
      <c r="S32" s="21">
        <f t="shared" si="4"/>
        <v>30784.6966</v>
      </c>
      <c r="T32" s="77">
        <v>6</v>
      </c>
      <c r="U32" s="77">
        <v>11082</v>
      </c>
      <c r="V32" s="77"/>
      <c r="W32" s="21">
        <f t="shared" si="11"/>
        <v>195790.1796</v>
      </c>
      <c r="X32" s="21">
        <f t="shared" si="10"/>
        <v>279301.2547788873</v>
      </c>
      <c r="Y32" s="21">
        <f t="shared" si="12"/>
        <v>329296.17938430817</v>
      </c>
    </row>
    <row r="33" spans="1:25" ht="15">
      <c r="A33" s="18">
        <v>7</v>
      </c>
      <c r="B33" s="19" t="s">
        <v>30</v>
      </c>
      <c r="C33" s="20">
        <v>8.95</v>
      </c>
      <c r="D33" s="71"/>
      <c r="E33" s="73" t="s">
        <v>45</v>
      </c>
      <c r="F33" s="71"/>
      <c r="G33" s="73" t="s">
        <v>45</v>
      </c>
      <c r="H33" s="71"/>
      <c r="I33" s="73" t="s">
        <v>45</v>
      </c>
      <c r="J33" s="71"/>
      <c r="K33" s="73" t="s">
        <v>45</v>
      </c>
      <c r="L33" s="71"/>
      <c r="M33" s="73" t="s">
        <v>45</v>
      </c>
      <c r="N33" s="71"/>
      <c r="O33" s="73" t="s">
        <v>45</v>
      </c>
      <c r="P33" s="71"/>
      <c r="Q33" s="20">
        <f t="shared" si="9"/>
        <v>8.95</v>
      </c>
      <c r="R33" s="71"/>
      <c r="S33" s="21">
        <f t="shared" si="4"/>
        <v>0</v>
      </c>
      <c r="T33" s="77"/>
      <c r="U33" s="77"/>
      <c r="V33" s="77"/>
      <c r="W33" s="21">
        <f t="shared" si="11"/>
        <v>0</v>
      </c>
      <c r="X33" s="21">
        <f t="shared" si="10"/>
        <v>0</v>
      </c>
      <c r="Y33" s="21">
        <f t="shared" si="12"/>
        <v>0</v>
      </c>
    </row>
    <row r="34" spans="1:25" ht="29.25">
      <c r="A34" s="18">
        <v>8</v>
      </c>
      <c r="B34" s="22" t="s">
        <v>31</v>
      </c>
      <c r="C34" s="20">
        <v>8.85</v>
      </c>
      <c r="D34" s="71">
        <v>1.2</v>
      </c>
      <c r="E34" s="73" t="s">
        <v>45</v>
      </c>
      <c r="F34" s="71"/>
      <c r="G34" s="73" t="s">
        <v>45</v>
      </c>
      <c r="H34" s="71"/>
      <c r="I34" s="73" t="s">
        <v>45</v>
      </c>
      <c r="J34" s="71"/>
      <c r="K34" s="73">
        <v>0.1</v>
      </c>
      <c r="L34" s="71">
        <v>1.01</v>
      </c>
      <c r="M34" s="73" t="s">
        <v>45</v>
      </c>
      <c r="N34" s="71"/>
      <c r="O34" s="73" t="s">
        <v>45</v>
      </c>
      <c r="P34" s="71"/>
      <c r="Q34" s="20">
        <f t="shared" si="9"/>
        <v>11.059999999999999</v>
      </c>
      <c r="R34" s="71">
        <v>2506.52</v>
      </c>
      <c r="S34" s="21">
        <f t="shared" si="4"/>
        <v>27722.111199999996</v>
      </c>
      <c r="T34" s="77">
        <v>4</v>
      </c>
      <c r="U34" s="77">
        <v>8538</v>
      </c>
      <c r="V34" s="77"/>
      <c r="W34" s="21">
        <f t="shared" si="11"/>
        <v>119426.44479999998</v>
      </c>
      <c r="X34" s="21">
        <f t="shared" si="10"/>
        <v>170365.82710413693</v>
      </c>
      <c r="Y34" s="21">
        <f t="shared" si="12"/>
        <v>200861.31015577744</v>
      </c>
    </row>
    <row r="35" spans="1:25" ht="29.25">
      <c r="A35" s="18"/>
      <c r="B35" s="22" t="s">
        <v>31</v>
      </c>
      <c r="C35" s="20">
        <v>8.85</v>
      </c>
      <c r="D35" s="71">
        <v>1.2</v>
      </c>
      <c r="E35" s="73"/>
      <c r="F35" s="71"/>
      <c r="G35" s="73"/>
      <c r="H35" s="71"/>
      <c r="I35" s="73"/>
      <c r="J35" s="71"/>
      <c r="K35" s="73"/>
      <c r="L35" s="71"/>
      <c r="M35" s="73"/>
      <c r="N35" s="71"/>
      <c r="O35" s="73"/>
      <c r="P35" s="71"/>
      <c r="Q35" s="20">
        <f t="shared" si="9"/>
        <v>10.049999999999999</v>
      </c>
      <c r="R35" s="71">
        <v>2506.52</v>
      </c>
      <c r="S35" s="21">
        <f t="shared" si="4"/>
        <v>25190.525999999998</v>
      </c>
      <c r="T35" s="77">
        <v>21</v>
      </c>
      <c r="U35" s="77">
        <v>47055</v>
      </c>
      <c r="V35" s="77"/>
      <c r="W35" s="21">
        <f t="shared" si="11"/>
        <v>576056.046</v>
      </c>
      <c r="X35" s="21">
        <f t="shared" si="10"/>
        <v>821763.2610556348</v>
      </c>
      <c r="Y35" s="21">
        <f t="shared" si="12"/>
        <v>968858.8847845935</v>
      </c>
    </row>
    <row r="36" spans="1:25" ht="15">
      <c r="A36" s="18">
        <v>9</v>
      </c>
      <c r="B36" s="19" t="s">
        <v>32</v>
      </c>
      <c r="C36" s="20">
        <v>8.74</v>
      </c>
      <c r="D36" s="71"/>
      <c r="E36" s="73" t="s">
        <v>45</v>
      </c>
      <c r="F36" s="71"/>
      <c r="G36" s="73" t="s">
        <v>45</v>
      </c>
      <c r="H36" s="71"/>
      <c r="I36" s="73" t="s">
        <v>45</v>
      </c>
      <c r="J36" s="71"/>
      <c r="K36" s="73" t="s">
        <v>45</v>
      </c>
      <c r="L36" s="71"/>
      <c r="M36" s="73" t="s">
        <v>45</v>
      </c>
      <c r="N36" s="71"/>
      <c r="O36" s="73" t="s">
        <v>45</v>
      </c>
      <c r="P36" s="71"/>
      <c r="Q36" s="20">
        <f t="shared" si="9"/>
        <v>8.74</v>
      </c>
      <c r="R36" s="71"/>
      <c r="S36" s="21">
        <f t="shared" si="4"/>
        <v>0</v>
      </c>
      <c r="T36" s="77"/>
      <c r="U36" s="77"/>
      <c r="V36" s="77"/>
      <c r="W36" s="21">
        <f t="shared" si="11"/>
        <v>0</v>
      </c>
      <c r="X36" s="21">
        <f t="shared" si="10"/>
        <v>0</v>
      </c>
      <c r="Y36" s="21">
        <f t="shared" si="12"/>
        <v>0</v>
      </c>
    </row>
    <row r="37" spans="1:25" ht="15">
      <c r="A37" s="18">
        <v>10</v>
      </c>
      <c r="B37" s="19" t="s">
        <v>33</v>
      </c>
      <c r="C37" s="20">
        <v>8</v>
      </c>
      <c r="D37" s="71"/>
      <c r="E37" s="73" t="s">
        <v>45</v>
      </c>
      <c r="F37" s="71"/>
      <c r="G37" s="73" t="s">
        <v>45</v>
      </c>
      <c r="H37" s="71"/>
      <c r="I37" s="73" t="s">
        <v>45</v>
      </c>
      <c r="J37" s="71"/>
      <c r="K37" s="73" t="s">
        <v>45</v>
      </c>
      <c r="L37" s="71"/>
      <c r="M37" s="73" t="s">
        <v>45</v>
      </c>
      <c r="N37" s="71"/>
      <c r="O37" s="73" t="s">
        <v>45</v>
      </c>
      <c r="P37" s="71"/>
      <c r="Q37" s="20">
        <f t="shared" si="9"/>
        <v>8</v>
      </c>
      <c r="R37" s="71"/>
      <c r="S37" s="21">
        <f t="shared" si="4"/>
        <v>0</v>
      </c>
      <c r="T37" s="77"/>
      <c r="U37" s="77"/>
      <c r="V37" s="77"/>
      <c r="W37" s="21">
        <f t="shared" si="11"/>
        <v>0</v>
      </c>
      <c r="X37" s="21">
        <f t="shared" si="10"/>
        <v>0</v>
      </c>
      <c r="Y37" s="21">
        <f t="shared" si="12"/>
        <v>0</v>
      </c>
    </row>
    <row r="38" spans="1:25" ht="15">
      <c r="A38" s="18">
        <v>11</v>
      </c>
      <c r="B38" s="19" t="s">
        <v>34</v>
      </c>
      <c r="C38" s="20">
        <v>6.4</v>
      </c>
      <c r="D38" s="71">
        <v>0.53</v>
      </c>
      <c r="E38" s="73" t="s">
        <v>45</v>
      </c>
      <c r="F38" s="71"/>
      <c r="G38" s="73" t="s">
        <v>45</v>
      </c>
      <c r="H38" s="71"/>
      <c r="I38" s="73" t="s">
        <v>45</v>
      </c>
      <c r="J38" s="71"/>
      <c r="K38" s="73" t="s">
        <v>45</v>
      </c>
      <c r="L38" s="71"/>
      <c r="M38" s="73" t="s">
        <v>45</v>
      </c>
      <c r="N38" s="71"/>
      <c r="O38" s="73" t="s">
        <v>45</v>
      </c>
      <c r="P38" s="71"/>
      <c r="Q38" s="20">
        <f t="shared" si="9"/>
        <v>6.930000000000001</v>
      </c>
      <c r="R38" s="71">
        <v>2506.52</v>
      </c>
      <c r="S38" s="21">
        <f t="shared" si="4"/>
        <v>17370.1836</v>
      </c>
      <c r="T38" s="77">
        <v>6</v>
      </c>
      <c r="U38" s="77">
        <v>11742</v>
      </c>
      <c r="V38" s="77"/>
      <c r="W38" s="21">
        <f t="shared" si="11"/>
        <v>115963.1016</v>
      </c>
      <c r="X38" s="21">
        <f>W38/0.701</f>
        <v>165425.25192582025</v>
      </c>
      <c r="Y38" s="21">
        <f t="shared" si="12"/>
        <v>195036.37202054207</v>
      </c>
    </row>
    <row r="39" spans="1:25" ht="30.75" customHeight="1">
      <c r="A39" s="23">
        <v>12</v>
      </c>
      <c r="B39" s="24" t="s">
        <v>44</v>
      </c>
      <c r="C39" s="25">
        <f>C10+C25</f>
        <v>264.39</v>
      </c>
      <c r="D39" s="25">
        <f>D10+D25</f>
        <v>80.16000000000001</v>
      </c>
      <c r="E39" s="26"/>
      <c r="F39" s="25">
        <f>SUM(F11:F24)+SUM(F26:F38)</f>
        <v>11.93</v>
      </c>
      <c r="G39" s="26"/>
      <c r="H39" s="25">
        <f>SUM(H11:H24)+SUM(H26:H38)</f>
        <v>0</v>
      </c>
      <c r="I39" s="26"/>
      <c r="J39" s="25">
        <f>SUM(J11:J24)+SUM(J26:J38)</f>
        <v>2.05</v>
      </c>
      <c r="K39" s="26"/>
      <c r="L39" s="25">
        <f>SUM(L11:L24)+SUM(L26:L38)</f>
        <v>7.5</v>
      </c>
      <c r="M39" s="26"/>
      <c r="N39" s="25">
        <f>SUM(N11:N24)+SUM(N26:N38)</f>
        <v>0</v>
      </c>
      <c r="O39" s="26"/>
      <c r="P39" s="25">
        <f>SUM(P11:P24)+SUM(P26:P38)</f>
        <v>0</v>
      </c>
      <c r="Q39" s="25">
        <f>Q10+Q25</f>
        <v>366.03000000000003</v>
      </c>
      <c r="R39" s="27"/>
      <c r="S39" s="27"/>
      <c r="T39" s="28">
        <f aca="true" t="shared" si="13" ref="T39:Y39">T10+T25</f>
        <v>109</v>
      </c>
      <c r="U39" s="28">
        <f t="shared" si="13"/>
        <v>223392</v>
      </c>
      <c r="V39" s="28">
        <f t="shared" si="13"/>
        <v>0</v>
      </c>
      <c r="W39" s="28">
        <f t="shared" si="13"/>
        <v>4416420.2714</v>
      </c>
      <c r="X39" s="28">
        <f t="shared" si="13"/>
        <v>6300171.571184023</v>
      </c>
      <c r="Y39" s="28">
        <f t="shared" si="13"/>
        <v>7427902.282425962</v>
      </c>
    </row>
    <row r="40" spans="1:2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85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7" t="s">
        <v>21</v>
      </c>
      <c r="S41" s="17" t="s">
        <v>71</v>
      </c>
      <c r="T41" s="375" t="s">
        <v>72</v>
      </c>
      <c r="U41" s="376"/>
      <c r="V41" s="40" t="s">
        <v>23</v>
      </c>
      <c r="W41" s="17" t="s">
        <v>3</v>
      </c>
      <c r="X41" s="70" t="s">
        <v>74</v>
      </c>
      <c r="Y41" s="7"/>
    </row>
    <row r="42" spans="1:2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8">
        <f>U39</f>
        <v>223392</v>
      </c>
      <c r="S42" s="69">
        <f>V39</f>
        <v>0</v>
      </c>
      <c r="T42" s="377">
        <f>W39</f>
        <v>4416420.2714</v>
      </c>
      <c r="U42" s="378"/>
      <c r="V42" s="69">
        <f>X39</f>
        <v>6300171.571184023</v>
      </c>
      <c r="W42" s="69">
        <f>T39</f>
        <v>109</v>
      </c>
      <c r="X42" s="21">
        <f>V42/W42</f>
        <v>57799.73918517453</v>
      </c>
      <c r="Y42" s="7"/>
    </row>
    <row r="43" spans="1:2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9"/>
      <c r="S43" s="7"/>
      <c r="T43" s="7"/>
      <c r="U43" s="7"/>
      <c r="V43" s="7"/>
      <c r="W43" s="7"/>
      <c r="X43" s="7"/>
      <c r="Y43" s="7"/>
    </row>
    <row r="44" spans="1:2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0"/>
      <c r="S44" s="7"/>
      <c r="T44" s="7"/>
      <c r="U44" s="7"/>
      <c r="V44" s="7"/>
      <c r="W44" s="7"/>
      <c r="X44" s="7"/>
      <c r="Y44" s="7"/>
    </row>
    <row r="45" spans="17:19" ht="15">
      <c r="Q45" s="7"/>
      <c r="R45" s="30"/>
      <c r="S45" s="7"/>
    </row>
    <row r="46" spans="17:19" ht="15">
      <c r="Q46" s="7"/>
      <c r="R46" s="7"/>
      <c r="S46" s="7"/>
    </row>
    <row r="47" spans="17:19" ht="15">
      <c r="Q47" s="7"/>
      <c r="R47" s="30"/>
      <c r="S47" s="7"/>
    </row>
    <row r="48" spans="17:19" ht="15">
      <c r="Q48" s="7"/>
      <c r="R48" s="30"/>
      <c r="S48" s="7"/>
    </row>
    <row r="49" spans="17:19" ht="15">
      <c r="Q49" s="7"/>
      <c r="R49" s="30"/>
      <c r="S49" s="7"/>
    </row>
    <row r="50" spans="17:19" ht="15">
      <c r="Q50" s="7"/>
      <c r="R50" s="7"/>
      <c r="S50" s="7"/>
    </row>
    <row r="51" spans="17:19" ht="15">
      <c r="Q51" s="7"/>
      <c r="R51" s="30"/>
      <c r="S51" s="7"/>
    </row>
    <row r="52" spans="17:19" ht="15">
      <c r="Q52" s="7"/>
      <c r="R52" s="30"/>
      <c r="S52" s="7"/>
    </row>
    <row r="53" spans="17:19" ht="15">
      <c r="Q53" s="7"/>
      <c r="R53" s="30"/>
      <c r="S53" s="7"/>
    </row>
    <row r="54" spans="17:19" ht="15">
      <c r="Q54" s="7"/>
      <c r="R54" s="7"/>
      <c r="S54" s="7"/>
    </row>
    <row r="55" spans="17:19" ht="15">
      <c r="Q55" s="7"/>
      <c r="R55" s="31"/>
      <c r="S55" s="7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41:U41"/>
    <mergeCell ref="T42:U42"/>
    <mergeCell ref="C2:H2"/>
    <mergeCell ref="A2:B2"/>
    <mergeCell ref="T7:T9"/>
    <mergeCell ref="I8:J8"/>
    <mergeCell ref="K8:L8"/>
    <mergeCell ref="M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5" zoomScaleNormal="85" workbookViewId="0" topLeftCell="C5">
      <selection activeCell="R19" sqref="R19"/>
    </sheetView>
  </sheetViews>
  <sheetFormatPr defaultColWidth="9.140625" defaultRowHeight="15"/>
  <cols>
    <col min="1" max="1" width="8.28125" style="15" customWidth="1"/>
    <col min="2" max="2" width="26.28125" style="15" customWidth="1"/>
    <col min="3" max="18" width="12.7109375" style="15" customWidth="1"/>
    <col min="19" max="16384" width="9.140625" style="15" customWidth="1"/>
  </cols>
  <sheetData>
    <row r="2" spans="1:8" ht="15.75">
      <c r="A2" s="335" t="s">
        <v>81</v>
      </c>
      <c r="B2" s="335"/>
      <c r="C2" s="273" t="str">
        <f>+'Т1 - број запослених'!C2:L2</f>
        <v>ОПШТИНА ВЕЛИКА ПЛАНА</v>
      </c>
      <c r="D2" s="229"/>
      <c r="E2" s="229"/>
      <c r="F2" s="227"/>
      <c r="G2" s="219"/>
      <c r="H2" s="7"/>
    </row>
    <row r="3" ht="15.75">
      <c r="I3" s="107"/>
    </row>
    <row r="4" spans="3:12" ht="15.7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2:18" ht="18.75">
      <c r="B6" s="238" t="s">
        <v>79</v>
      </c>
      <c r="C6" s="354">
        <v>2015</v>
      </c>
      <c r="D6" s="354"/>
      <c r="E6" s="354"/>
      <c r="F6" s="354"/>
      <c r="G6" s="354">
        <v>2016</v>
      </c>
      <c r="H6" s="354"/>
      <c r="I6" s="354"/>
      <c r="J6" s="354"/>
      <c r="K6" s="383">
        <v>2017</v>
      </c>
      <c r="L6" s="384"/>
      <c r="M6" s="384"/>
      <c r="N6" s="385"/>
      <c r="O6" s="383">
        <v>2018</v>
      </c>
      <c r="P6" s="384"/>
      <c r="Q6" s="384"/>
      <c r="R6" s="385"/>
    </row>
    <row r="7" spans="1:18" s="46" customFormat="1" ht="100.5" customHeight="1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ht="1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>
      <c r="A9" s="105">
        <v>1</v>
      </c>
      <c r="B9" s="34" t="s">
        <v>179</v>
      </c>
      <c r="C9" s="241">
        <v>784000</v>
      </c>
      <c r="D9" s="241">
        <v>1085000</v>
      </c>
      <c r="E9" s="241">
        <v>900000</v>
      </c>
      <c r="F9" s="241">
        <v>525000</v>
      </c>
      <c r="G9" s="241">
        <v>925000</v>
      </c>
      <c r="H9" s="241">
        <v>1145000</v>
      </c>
      <c r="I9" s="241">
        <v>1361000</v>
      </c>
      <c r="J9" s="241">
        <v>1701000</v>
      </c>
      <c r="K9" s="242">
        <v>483000</v>
      </c>
      <c r="L9" s="242">
        <v>1337000</v>
      </c>
      <c r="M9" s="242">
        <v>1435000</v>
      </c>
      <c r="N9" s="242">
        <v>457000</v>
      </c>
      <c r="O9" s="242">
        <v>1054000</v>
      </c>
      <c r="P9" s="242">
        <v>2355000</v>
      </c>
      <c r="Q9" s="242">
        <v>1865000</v>
      </c>
      <c r="R9" s="242">
        <v>720000</v>
      </c>
    </row>
    <row r="10" spans="1:18" ht="15">
      <c r="A10" s="105">
        <v>2</v>
      </c>
      <c r="B10" s="34" t="s">
        <v>8</v>
      </c>
      <c r="C10" s="241">
        <v>124000</v>
      </c>
      <c r="D10" s="241">
        <v>454000</v>
      </c>
      <c r="E10" s="241">
        <v>166000</v>
      </c>
      <c r="F10" s="241">
        <v>1310000</v>
      </c>
      <c r="G10" s="241">
        <v>158000</v>
      </c>
      <c r="H10" s="241">
        <v>226000</v>
      </c>
      <c r="I10" s="241">
        <v>231000</v>
      </c>
      <c r="J10" s="241">
        <v>0</v>
      </c>
      <c r="K10" s="242">
        <v>474000</v>
      </c>
      <c r="L10" s="242">
        <v>384000</v>
      </c>
      <c r="M10" s="242">
        <v>269000</v>
      </c>
      <c r="N10" s="242">
        <v>281000</v>
      </c>
      <c r="O10" s="242">
        <v>217000</v>
      </c>
      <c r="P10" s="242">
        <v>0</v>
      </c>
      <c r="Q10" s="242">
        <v>310000</v>
      </c>
      <c r="R10" s="242">
        <v>170000</v>
      </c>
    </row>
    <row r="11" spans="1:18" ht="57.75">
      <c r="A11" s="341">
        <v>3</v>
      </c>
      <c r="B11" s="8" t="s">
        <v>62</v>
      </c>
      <c r="C11" s="228">
        <f aca="true" t="shared" si="0" ref="C11:R11">SUM(C12:C16)</f>
        <v>40000</v>
      </c>
      <c r="D11" s="228">
        <f t="shared" si="0"/>
        <v>138000</v>
      </c>
      <c r="E11" s="228">
        <f t="shared" si="0"/>
        <v>0</v>
      </c>
      <c r="F11" s="228">
        <f t="shared" si="0"/>
        <v>0</v>
      </c>
      <c r="G11" s="228">
        <f t="shared" si="0"/>
        <v>45000</v>
      </c>
      <c r="H11" s="228">
        <f t="shared" si="0"/>
        <v>243000</v>
      </c>
      <c r="I11" s="228">
        <f t="shared" si="0"/>
        <v>0</v>
      </c>
      <c r="J11" s="228">
        <f t="shared" si="0"/>
        <v>116000</v>
      </c>
      <c r="K11" s="228">
        <f t="shared" si="0"/>
        <v>0</v>
      </c>
      <c r="L11" s="228">
        <f t="shared" si="0"/>
        <v>0</v>
      </c>
      <c r="M11" s="228">
        <f t="shared" si="0"/>
        <v>49000</v>
      </c>
      <c r="N11" s="228">
        <f t="shared" si="0"/>
        <v>0</v>
      </c>
      <c r="O11" s="228">
        <f t="shared" si="0"/>
        <v>0</v>
      </c>
      <c r="P11" s="228">
        <f t="shared" si="0"/>
        <v>200000</v>
      </c>
      <c r="Q11" s="228">
        <f t="shared" si="0"/>
        <v>140000</v>
      </c>
      <c r="R11" s="228">
        <f t="shared" si="0"/>
        <v>507000</v>
      </c>
    </row>
    <row r="12" spans="1:18" ht="15">
      <c r="A12" s="341"/>
      <c r="B12" s="81" t="s">
        <v>184</v>
      </c>
      <c r="C12" s="244">
        <v>40000</v>
      </c>
      <c r="D12" s="244">
        <v>138000</v>
      </c>
      <c r="E12" s="244">
        <v>0</v>
      </c>
      <c r="F12" s="244">
        <v>0</v>
      </c>
      <c r="G12" s="244">
        <v>45000</v>
      </c>
      <c r="H12" s="244">
        <v>243000</v>
      </c>
      <c r="I12" s="241">
        <v>0</v>
      </c>
      <c r="J12" s="244">
        <v>116000</v>
      </c>
      <c r="K12" s="242">
        <v>0</v>
      </c>
      <c r="L12" s="242">
        <v>0</v>
      </c>
      <c r="M12" s="242">
        <v>49000</v>
      </c>
      <c r="N12" s="242">
        <v>0</v>
      </c>
      <c r="O12" s="242">
        <v>0</v>
      </c>
      <c r="P12" s="242">
        <v>200000</v>
      </c>
      <c r="Q12" s="242">
        <v>140000</v>
      </c>
      <c r="R12" s="242">
        <v>507000</v>
      </c>
    </row>
    <row r="13" spans="1:18" ht="15">
      <c r="A13" s="341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ht="15">
      <c r="A14" s="341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ht="15">
      <c r="A15" s="341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ht="15">
      <c r="A16" s="341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>
      <c r="A17" s="106">
        <v>4</v>
      </c>
      <c r="B17" s="8" t="s">
        <v>42</v>
      </c>
      <c r="C17" s="244">
        <v>90000</v>
      </c>
      <c r="D17" s="241">
        <v>50000</v>
      </c>
      <c r="E17" s="241">
        <v>444000</v>
      </c>
      <c r="F17" s="244">
        <v>141000</v>
      </c>
      <c r="G17" s="241">
        <v>0</v>
      </c>
      <c r="H17" s="241">
        <v>734000</v>
      </c>
      <c r="I17" s="241">
        <v>549000</v>
      </c>
      <c r="J17" s="241">
        <v>47000</v>
      </c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8" ht="15">
      <c r="A18" s="106">
        <v>5</v>
      </c>
      <c r="B18" s="39" t="s">
        <v>1</v>
      </c>
      <c r="C18" s="241">
        <v>94000</v>
      </c>
      <c r="D18" s="241">
        <v>177000</v>
      </c>
      <c r="E18" s="241">
        <v>0</v>
      </c>
      <c r="F18" s="241">
        <v>49000</v>
      </c>
      <c r="G18" s="241">
        <v>82000</v>
      </c>
      <c r="H18" s="241">
        <v>556000</v>
      </c>
      <c r="I18" s="241">
        <v>0</v>
      </c>
      <c r="J18" s="241">
        <v>53000</v>
      </c>
      <c r="K18" s="242">
        <v>56000</v>
      </c>
      <c r="L18" s="242">
        <v>629000</v>
      </c>
      <c r="M18" s="242">
        <v>0</v>
      </c>
      <c r="N18" s="242">
        <v>0</v>
      </c>
      <c r="O18" s="242">
        <v>101000</v>
      </c>
      <c r="P18" s="242">
        <v>220000</v>
      </c>
      <c r="Q18" s="242">
        <v>0</v>
      </c>
      <c r="R18" s="242">
        <v>0</v>
      </c>
    </row>
    <row r="19" spans="1:18" ht="15">
      <c r="A19" s="105">
        <v>6</v>
      </c>
      <c r="B19" s="39" t="s">
        <v>11</v>
      </c>
      <c r="C19" s="241">
        <v>279000</v>
      </c>
      <c r="D19" s="241">
        <v>124000</v>
      </c>
      <c r="E19" s="241">
        <v>155000</v>
      </c>
      <c r="F19" s="241">
        <v>341000</v>
      </c>
      <c r="G19" s="241">
        <v>325000</v>
      </c>
      <c r="H19" s="241">
        <v>256000</v>
      </c>
      <c r="I19" s="241">
        <v>129000</v>
      </c>
      <c r="J19" s="241">
        <v>919000</v>
      </c>
      <c r="K19" s="242">
        <v>454000</v>
      </c>
      <c r="L19" s="242">
        <v>131000</v>
      </c>
      <c r="M19" s="242">
        <v>1000000</v>
      </c>
      <c r="N19" s="242">
        <v>356000</v>
      </c>
      <c r="O19" s="242">
        <v>350000</v>
      </c>
      <c r="P19" s="242">
        <v>392000</v>
      </c>
      <c r="Q19" s="242">
        <v>1420000</v>
      </c>
      <c r="R19" s="242">
        <v>650000</v>
      </c>
    </row>
    <row r="20" spans="1:18" ht="29.25">
      <c r="A20" s="341">
        <v>7</v>
      </c>
      <c r="B20" s="8" t="s">
        <v>63</v>
      </c>
      <c r="C20" s="228">
        <f>SUM(C21:C24)</f>
        <v>0</v>
      </c>
      <c r="D20" s="228">
        <f aca="true" t="shared" si="1" ref="D20:N20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8" ht="15">
      <c r="A21" s="341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8" ht="15">
      <c r="A22" s="341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8" ht="15">
      <c r="A23" s="341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8" ht="15">
      <c r="A24" s="341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8" ht="31.5">
      <c r="A25" s="40">
        <v>8</v>
      </c>
      <c r="B25" s="49" t="s">
        <v>41</v>
      </c>
      <c r="C25" s="245">
        <f aca="true" t="shared" si="2" ref="C25:R25">C9+C10+C11+C17+C18+C19+C20</f>
        <v>1411000</v>
      </c>
      <c r="D25" s="245">
        <f t="shared" si="2"/>
        <v>2028000</v>
      </c>
      <c r="E25" s="245">
        <f t="shared" si="2"/>
        <v>1665000</v>
      </c>
      <c r="F25" s="245">
        <f t="shared" si="2"/>
        <v>2366000</v>
      </c>
      <c r="G25" s="245">
        <f t="shared" si="2"/>
        <v>1535000</v>
      </c>
      <c r="H25" s="245">
        <f t="shared" si="2"/>
        <v>3160000</v>
      </c>
      <c r="I25" s="245">
        <f t="shared" si="2"/>
        <v>2270000</v>
      </c>
      <c r="J25" s="245">
        <f t="shared" si="2"/>
        <v>2836000</v>
      </c>
      <c r="K25" s="245">
        <f t="shared" si="2"/>
        <v>1467000</v>
      </c>
      <c r="L25" s="245">
        <f t="shared" si="2"/>
        <v>2481000</v>
      </c>
      <c r="M25" s="245">
        <f t="shared" si="2"/>
        <v>2753000</v>
      </c>
      <c r="N25" s="245">
        <f t="shared" si="2"/>
        <v>1094000</v>
      </c>
      <c r="O25" s="245">
        <f t="shared" si="2"/>
        <v>1722000</v>
      </c>
      <c r="P25" s="245">
        <f t="shared" si="2"/>
        <v>3167000</v>
      </c>
      <c r="Q25" s="245">
        <f t="shared" si="2"/>
        <v>3735000</v>
      </c>
      <c r="R25" s="245">
        <f t="shared" si="2"/>
        <v>2047000</v>
      </c>
    </row>
  </sheetData>
  <sheetProtection algorithmName="SHA-512" hashValue="DsmQUNTAPSpzBwiTwv1Ukcnd/+/llaYZ+yT0t5dd7yp0m+a9m092rxZkZBkFPt2uv2Mbi0lYhgCF8WqhV3cbWw==" saltValue="i1zNuBfW/+Q+xgYX9j5D1g==" spinCount="100000"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abSelected="1" workbookViewId="0" topLeftCell="A16">
      <selection activeCell="F28" sqref="F28:F30"/>
    </sheetView>
  </sheetViews>
  <sheetFormatPr defaultColWidth="9.140625" defaultRowHeight="15"/>
  <cols>
    <col min="1" max="1" width="4.57421875" style="256" customWidth="1"/>
    <col min="2" max="2" width="31.8515625" style="15" customWidth="1"/>
    <col min="3" max="20" width="9.7109375" style="15" customWidth="1"/>
    <col min="21" max="16384" width="9.140625" style="15" customWidth="1"/>
  </cols>
  <sheetData>
    <row r="2" spans="1:19" ht="18.75">
      <c r="A2" s="367" t="s">
        <v>81</v>
      </c>
      <c r="B2" s="367"/>
      <c r="C2" s="250"/>
      <c r="D2" s="250"/>
      <c r="E2" s="407" t="s">
        <v>183</v>
      </c>
      <c r="F2" s="407"/>
      <c r="G2" s="407"/>
      <c r="H2" s="407"/>
      <c r="I2" s="407"/>
      <c r="J2" s="407"/>
      <c r="K2" s="407"/>
      <c r="L2" s="407"/>
      <c r="M2" s="407"/>
      <c r="N2" s="57"/>
      <c r="O2" s="57"/>
      <c r="P2" s="57"/>
      <c r="Q2" s="57"/>
      <c r="R2" s="57"/>
      <c r="S2" s="57"/>
    </row>
    <row r="4" spans="2:20" ht="15.7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8.75">
      <c r="B5" s="257"/>
      <c r="C5" s="257"/>
      <c r="D5" s="257"/>
      <c r="S5" s="387" t="s">
        <v>177</v>
      </c>
      <c r="T5" s="387"/>
    </row>
    <row r="6" spans="1:20" ht="15">
      <c r="A6" s="394" t="s">
        <v>2</v>
      </c>
      <c r="B6" s="408" t="s">
        <v>0</v>
      </c>
      <c r="C6" s="409" t="s">
        <v>145</v>
      </c>
      <c r="D6" s="409" t="s">
        <v>146</v>
      </c>
      <c r="E6" s="409" t="s">
        <v>147</v>
      </c>
      <c r="F6" s="409" t="s">
        <v>148</v>
      </c>
      <c r="G6" s="403" t="s">
        <v>149</v>
      </c>
      <c r="H6" s="403" t="s">
        <v>150</v>
      </c>
      <c r="I6" s="403" t="s">
        <v>151</v>
      </c>
      <c r="J6" s="403" t="s">
        <v>152</v>
      </c>
      <c r="K6" s="404" t="s">
        <v>153</v>
      </c>
      <c r="L6" s="404" t="s">
        <v>154</v>
      </c>
      <c r="M6" s="402" t="s">
        <v>155</v>
      </c>
      <c r="N6" s="402" t="s">
        <v>156</v>
      </c>
      <c r="O6" s="398" t="s">
        <v>157</v>
      </c>
      <c r="P6" s="398" t="s">
        <v>158</v>
      </c>
      <c r="Q6" s="401" t="s">
        <v>159</v>
      </c>
      <c r="R6" s="401" t="s">
        <v>160</v>
      </c>
      <c r="S6" s="388" t="s">
        <v>161</v>
      </c>
      <c r="T6" s="391" t="s">
        <v>175</v>
      </c>
    </row>
    <row r="7" spans="1:20" ht="15" customHeight="1">
      <c r="A7" s="394"/>
      <c r="B7" s="408"/>
      <c r="C7" s="409"/>
      <c r="D7" s="409"/>
      <c r="E7" s="409"/>
      <c r="F7" s="409"/>
      <c r="G7" s="403"/>
      <c r="H7" s="403"/>
      <c r="I7" s="403"/>
      <c r="J7" s="403"/>
      <c r="K7" s="405"/>
      <c r="L7" s="405"/>
      <c r="M7" s="402"/>
      <c r="N7" s="402"/>
      <c r="O7" s="399"/>
      <c r="P7" s="399"/>
      <c r="Q7" s="401"/>
      <c r="R7" s="401"/>
      <c r="S7" s="389"/>
      <c r="T7" s="392"/>
    </row>
    <row r="8" spans="1:20" s="46" customFormat="1" ht="84" customHeight="1">
      <c r="A8" s="394"/>
      <c r="B8" s="408"/>
      <c r="C8" s="409"/>
      <c r="D8" s="409"/>
      <c r="E8" s="409"/>
      <c r="F8" s="409"/>
      <c r="G8" s="403"/>
      <c r="H8" s="403"/>
      <c r="I8" s="403"/>
      <c r="J8" s="403"/>
      <c r="K8" s="406"/>
      <c r="L8" s="406"/>
      <c r="M8" s="402"/>
      <c r="N8" s="402"/>
      <c r="O8" s="400"/>
      <c r="P8" s="400"/>
      <c r="Q8" s="401"/>
      <c r="R8" s="401"/>
      <c r="S8" s="390"/>
      <c r="T8" s="393"/>
    </row>
    <row r="9" spans="1:20" ht="15">
      <c r="A9" s="258">
        <v>1</v>
      </c>
      <c r="B9" s="284" t="s">
        <v>179</v>
      </c>
      <c r="C9" s="268">
        <v>3</v>
      </c>
      <c r="D9" s="268">
        <v>7</v>
      </c>
      <c r="E9" s="268">
        <v>88</v>
      </c>
      <c r="F9" s="268">
        <v>10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>
        <v>96</v>
      </c>
      <c r="T9" s="274"/>
    </row>
    <row r="10" spans="1:20" ht="15">
      <c r="A10" s="394">
        <v>2</v>
      </c>
      <c r="B10" s="284" t="s">
        <v>172</v>
      </c>
      <c r="C10" s="285"/>
      <c r="D10" s="285">
        <v>3</v>
      </c>
      <c r="E10" s="285">
        <v>18</v>
      </c>
      <c r="F10" s="285">
        <v>8</v>
      </c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 ht="15">
      <c r="A11" s="394"/>
      <c r="B11" s="275" t="s">
        <v>189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>
        <v>13</v>
      </c>
      <c r="T11" s="274"/>
    </row>
    <row r="12" spans="1:20" ht="15">
      <c r="A12" s="394"/>
      <c r="B12" s="275" t="s">
        <v>190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>
        <v>6</v>
      </c>
      <c r="T12" s="274"/>
    </row>
    <row r="13" spans="1:20" ht="15">
      <c r="A13" s="394"/>
      <c r="B13" s="275" t="s">
        <v>191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>
        <v>2</v>
      </c>
      <c r="T13" s="274"/>
    </row>
    <row r="14" spans="1:20" ht="15">
      <c r="A14" s="394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 ht="15">
      <c r="A15" s="394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 ht="15">
      <c r="A16" s="394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aca="true" t="shared" si="0" ref="F16:T16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21</v>
      </c>
      <c r="T16" s="277">
        <f t="shared" si="0"/>
        <v>0</v>
      </c>
    </row>
    <row r="17" spans="1:20" ht="32.25">
      <c r="A17" s="394">
        <v>3</v>
      </c>
      <c r="B17" s="280" t="s">
        <v>173</v>
      </c>
      <c r="C17" s="287"/>
      <c r="D17" s="287">
        <v>1</v>
      </c>
      <c r="E17" s="285">
        <v>11</v>
      </c>
      <c r="F17" s="285">
        <v>5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 ht="15">
      <c r="A18" s="394"/>
      <c r="B18" s="259" t="s">
        <v>184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>
        <v>12</v>
      </c>
      <c r="T18" s="274"/>
    </row>
    <row r="19" spans="1:20" ht="15">
      <c r="A19" s="394"/>
      <c r="B19" s="259" t="s">
        <v>186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>
        <v>1</v>
      </c>
      <c r="T19" s="274"/>
    </row>
    <row r="20" spans="1:20" ht="15">
      <c r="A20" s="394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 ht="15">
      <c r="A21" s="394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 ht="15">
      <c r="A22" s="394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 ht="15">
      <c r="A23" s="394"/>
      <c r="B23" s="280" t="s">
        <v>163</v>
      </c>
      <c r="C23" s="276">
        <f aca="true" t="shared" si="1" ref="C23:T23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13</v>
      </c>
      <c r="T23" s="276">
        <f t="shared" si="1"/>
        <v>0</v>
      </c>
    </row>
    <row r="24" spans="1:20" ht="15">
      <c r="A24" s="258">
        <v>4</v>
      </c>
      <c r="B24" s="281" t="s">
        <v>1</v>
      </c>
      <c r="C24" s="268"/>
      <c r="D24" s="268"/>
      <c r="E24" s="268">
        <v>9</v>
      </c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>
        <v>9</v>
      </c>
      <c r="T24" s="274"/>
    </row>
    <row r="25" spans="1:20" ht="15">
      <c r="A25" s="258">
        <v>5</v>
      </c>
      <c r="B25" s="281" t="s">
        <v>11</v>
      </c>
      <c r="C25" s="268"/>
      <c r="D25" s="268">
        <v>1</v>
      </c>
      <c r="E25" s="268">
        <v>89</v>
      </c>
      <c r="F25" s="268">
        <v>10</v>
      </c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>
        <v>90</v>
      </c>
      <c r="T25" s="274"/>
    </row>
    <row r="26" spans="1:20" ht="30">
      <c r="A26" s="260">
        <v>6</v>
      </c>
      <c r="B26" s="283" t="s">
        <v>43</v>
      </c>
      <c r="C26" s="261">
        <f>C9</f>
        <v>3</v>
      </c>
      <c r="D26" s="261">
        <f>D9+D10+D17+D25</f>
        <v>12</v>
      </c>
      <c r="E26" s="261">
        <f>E9+E10+E17+E24+E25</f>
        <v>215</v>
      </c>
      <c r="F26" s="261">
        <f>F9+F10+F17+F25</f>
        <v>33</v>
      </c>
      <c r="G26" s="261">
        <f aca="true" t="shared" si="2" ref="G26:T26">G9+G16+G23+G24+G25</f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229</v>
      </c>
      <c r="T26" s="261">
        <f t="shared" si="2"/>
        <v>0</v>
      </c>
    </row>
    <row r="27" spans="1:20" ht="23.25">
      <c r="A27" s="395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ht="15">
      <c r="A28" s="395"/>
      <c r="B28" s="278" t="s">
        <v>192</v>
      </c>
      <c r="C28" s="279"/>
      <c r="D28" s="279">
        <v>1</v>
      </c>
      <c r="E28" s="279">
        <v>136</v>
      </c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>
        <v>136</v>
      </c>
      <c r="T28" s="279"/>
    </row>
    <row r="29" spans="1:20" ht="15">
      <c r="A29" s="395"/>
      <c r="B29" s="278" t="s">
        <v>193</v>
      </c>
      <c r="C29" s="279"/>
      <c r="D29" s="279">
        <v>1</v>
      </c>
      <c r="E29" s="279">
        <v>10</v>
      </c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>
        <v>10</v>
      </c>
      <c r="T29" s="279"/>
    </row>
    <row r="30" spans="1:20" ht="15">
      <c r="A30" s="395"/>
      <c r="B30" s="278" t="s">
        <v>194</v>
      </c>
      <c r="C30" s="279"/>
      <c r="D30" s="279">
        <v>1</v>
      </c>
      <c r="E30" s="279">
        <v>10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>
        <v>10</v>
      </c>
      <c r="T30" s="279"/>
    </row>
    <row r="31" spans="1:20" ht="15">
      <c r="A31" s="395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 ht="15">
      <c r="A32" s="395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 ht="15">
      <c r="A33" s="395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 ht="15">
      <c r="A34" s="395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 ht="15">
      <c r="A35" s="395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 ht="15">
      <c r="A36" s="395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 ht="15">
      <c r="A37" s="395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 ht="15">
      <c r="A38" s="395"/>
      <c r="B38" s="262" t="s">
        <v>169</v>
      </c>
      <c r="C38" s="263">
        <f>SUM(C28:C37)</f>
        <v>0</v>
      </c>
      <c r="D38" s="263">
        <f>SUM(D28:D37)</f>
        <v>3</v>
      </c>
      <c r="E38" s="263">
        <f>SUM(E28:E37)</f>
        <v>156</v>
      </c>
      <c r="F38" s="263">
        <f aca="true" t="shared" si="3" ref="F38:T38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156</v>
      </c>
      <c r="T38" s="263">
        <f t="shared" si="3"/>
        <v>0</v>
      </c>
    </row>
    <row r="39" spans="1:20" ht="15">
      <c r="A39" s="396">
        <v>8</v>
      </c>
      <c r="B39" s="397" t="s">
        <v>170</v>
      </c>
      <c r="C39" s="386">
        <f>C26+C38</f>
        <v>3</v>
      </c>
      <c r="D39" s="386">
        <f>D26+D38</f>
        <v>15</v>
      </c>
      <c r="E39" s="386">
        <f aca="true" t="shared" si="4" ref="E39:N39">E26+E38</f>
        <v>371</v>
      </c>
      <c r="F39" s="386">
        <f t="shared" si="4"/>
        <v>33</v>
      </c>
      <c r="G39" s="386">
        <f t="shared" si="4"/>
        <v>0</v>
      </c>
      <c r="H39" s="386">
        <f t="shared" si="4"/>
        <v>0</v>
      </c>
      <c r="I39" s="386">
        <f t="shared" si="4"/>
        <v>0</v>
      </c>
      <c r="J39" s="386">
        <f t="shared" si="4"/>
        <v>0</v>
      </c>
      <c r="K39" s="386">
        <f t="shared" si="4"/>
        <v>0</v>
      </c>
      <c r="L39" s="386">
        <f t="shared" si="4"/>
        <v>0</v>
      </c>
      <c r="M39" s="386">
        <f t="shared" si="4"/>
        <v>0</v>
      </c>
      <c r="N39" s="386">
        <f t="shared" si="4"/>
        <v>0</v>
      </c>
      <c r="O39" s="386">
        <f aca="true" t="shared" si="5" ref="O39:Q39">O26+O38</f>
        <v>0</v>
      </c>
      <c r="P39" s="386">
        <f t="shared" si="5"/>
        <v>0</v>
      </c>
      <c r="Q39" s="386">
        <f t="shared" si="5"/>
        <v>0</v>
      </c>
      <c r="R39" s="386">
        <f>R26+R38</f>
        <v>0</v>
      </c>
      <c r="S39" s="386">
        <f>S26+S38</f>
        <v>385</v>
      </c>
      <c r="T39" s="386">
        <f aca="true" t="shared" si="6" ref="T39">T26+T38</f>
        <v>0</v>
      </c>
    </row>
    <row r="40" spans="1:20" ht="15">
      <c r="A40" s="396"/>
      <c r="B40" s="397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</row>
    <row r="42" spans="2:10" ht="18.75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2:10" ht="1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Ivana</cp:lastModifiedBy>
  <cp:lastPrinted>2017-12-07T13:04:36Z</cp:lastPrinted>
  <dcterms:created xsi:type="dcterms:W3CDTF">2015-10-27T15:40:46Z</dcterms:created>
  <dcterms:modified xsi:type="dcterms:W3CDTF">2017-12-25T11:01:56Z</dcterms:modified>
  <cp:category/>
  <cp:version/>
  <cp:contentType/>
  <cp:contentStatus/>
</cp:coreProperties>
</file>